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uarios\MZAMBRANO\Desktop\"/>
    </mc:Choice>
  </mc:AlternateContent>
  <bookViews>
    <workbookView xWindow="0" yWindow="0" windowWidth="24000" windowHeight="11025"/>
  </bookViews>
  <sheets>
    <sheet name="Cuestionario" sheetId="1" r:id="rId1"/>
    <sheet name="Result componente" sheetId="2" r:id="rId2"/>
    <sheet name="Resumen resultado" sheetId="3" r:id="rId3"/>
  </sheets>
  <definedNames>
    <definedName name="_xlnm._FilterDatabase" localSheetId="0" hidden="1">Cuestionario!$4:$40</definedName>
  </definedNames>
  <calcPr calcId="152511"/>
</workbook>
</file>

<file path=xl/calcChain.xml><?xml version="1.0" encoding="utf-8"?>
<calcChain xmlns="http://schemas.openxmlformats.org/spreadsheetml/2006/main">
  <c r="E10" i="3" l="1"/>
  <c r="D10" i="3" l="1"/>
  <c r="J6" i="1"/>
  <c r="J7" i="1"/>
  <c r="J8" i="1"/>
  <c r="L8" i="1" s="1"/>
  <c r="J9" i="1"/>
  <c r="J10" i="1"/>
  <c r="J11" i="1"/>
  <c r="J12" i="1"/>
  <c r="J13" i="1"/>
  <c r="J14" i="1"/>
  <c r="J15" i="1"/>
  <c r="J16" i="1"/>
  <c r="J17" i="1"/>
  <c r="J18" i="1"/>
  <c r="J19" i="1"/>
  <c r="J20" i="1"/>
  <c r="J31" i="1"/>
  <c r="J21" i="1"/>
  <c r="J22" i="1"/>
  <c r="J23" i="1"/>
  <c r="J24" i="1"/>
  <c r="J25" i="1"/>
  <c r="J26" i="1"/>
  <c r="J27" i="1"/>
  <c r="J28" i="1"/>
  <c r="J29" i="1"/>
  <c r="J30" i="1"/>
  <c r="J32" i="1"/>
  <c r="J33" i="1"/>
  <c r="J34" i="1"/>
  <c r="J35" i="1"/>
  <c r="J36" i="1"/>
  <c r="J37" i="1"/>
  <c r="J38" i="1"/>
  <c r="L38" i="1" s="1"/>
  <c r="J39" i="1"/>
  <c r="J40" i="1"/>
  <c r="L39" i="1" l="1"/>
  <c r="L26" i="1"/>
  <c r="L29" i="1"/>
  <c r="L21" i="1"/>
  <c r="L14" i="1"/>
  <c r="L37" i="1"/>
  <c r="L33" i="1"/>
  <c r="L28" i="1"/>
  <c r="L24" i="1"/>
  <c r="L31" i="1"/>
  <c r="L17" i="1"/>
  <c r="L13" i="1"/>
  <c r="L30" i="1"/>
  <c r="L34" i="1"/>
  <c r="L18" i="1"/>
  <c r="L40" i="1"/>
  <c r="L36" i="1"/>
  <c r="L32" i="1"/>
  <c r="L27" i="1"/>
  <c r="L23" i="1"/>
  <c r="L20" i="1"/>
  <c r="L16" i="1"/>
  <c r="L35" i="1"/>
  <c r="L22" i="1"/>
  <c r="L19" i="1"/>
  <c r="L15" i="1"/>
  <c r="L25" i="1"/>
  <c r="L10" i="1"/>
  <c r="L7" i="1"/>
  <c r="L6" i="1"/>
  <c r="J5" i="1"/>
  <c r="I41" i="1"/>
  <c r="L9" i="1" l="1"/>
  <c r="L11" i="1"/>
  <c r="L12" i="1"/>
  <c r="L5" i="1"/>
  <c r="L41" i="1" l="1"/>
  <c r="M39" i="1" s="1"/>
  <c r="M5" i="1"/>
  <c r="M28" i="1"/>
  <c r="M15" i="1"/>
  <c r="F32" i="2" s="1"/>
  <c r="M7" i="1"/>
  <c r="M14" i="1"/>
  <c r="F26" i="2" s="1"/>
  <c r="M6" i="1"/>
  <c r="M24" i="1" l="1"/>
  <c r="M37" i="1"/>
  <c r="F88" i="2" s="1"/>
  <c r="M11" i="1"/>
  <c r="M16" i="1"/>
  <c r="M12" i="1"/>
  <c r="M9" i="1"/>
  <c r="F17" i="2" s="1"/>
  <c r="M31" i="1"/>
  <c r="M33" i="1"/>
  <c r="M17" i="1"/>
  <c r="M23" i="1"/>
  <c r="M10" i="1"/>
  <c r="M19" i="1"/>
  <c r="F49" i="2" s="1"/>
  <c r="M22" i="1"/>
  <c r="M26" i="1"/>
  <c r="M30" i="1"/>
  <c r="F64" i="2" s="1"/>
  <c r="M35" i="1"/>
  <c r="M40" i="1"/>
  <c r="M20" i="1"/>
  <c r="F53" i="2" s="1"/>
  <c r="M27" i="1"/>
  <c r="M32" i="1"/>
  <c r="F71" i="2" s="1"/>
  <c r="M36" i="1"/>
  <c r="M38" i="1"/>
  <c r="M8" i="1"/>
  <c r="F11" i="2" s="1"/>
  <c r="M13" i="1"/>
  <c r="M18" i="1"/>
  <c r="F44" i="2" s="1"/>
  <c r="M21" i="1"/>
  <c r="M25" i="1"/>
  <c r="M29" i="1"/>
  <c r="M34" i="1"/>
  <c r="F77" i="2" s="1"/>
  <c r="F6" i="2"/>
  <c r="F38" i="2" l="1"/>
  <c r="C6" i="3" s="1"/>
  <c r="F6" i="3" s="1"/>
  <c r="F96" i="2"/>
  <c r="C9" i="3" s="1"/>
  <c r="F9" i="3" s="1"/>
  <c r="F21" i="2"/>
  <c r="C5" i="3" s="1"/>
  <c r="F5" i="3" s="1"/>
  <c r="F82" i="2"/>
  <c r="C8" i="3" s="1"/>
  <c r="F8" i="3" s="1"/>
  <c r="F59" i="2"/>
  <c r="C7" i="3" s="1"/>
  <c r="F7" i="3" s="1"/>
  <c r="M41" i="1"/>
  <c r="F10" i="3" l="1"/>
  <c r="F99" i="2"/>
  <c r="C10" i="3"/>
</calcChain>
</file>

<file path=xl/sharedStrings.xml><?xml version="1.0" encoding="utf-8"?>
<sst xmlns="http://schemas.openxmlformats.org/spreadsheetml/2006/main" count="362" uniqueCount="241">
  <si>
    <t>Componente SCI</t>
  </si>
  <si>
    <t>Principio</t>
  </si>
  <si>
    <t>Punto de enfoque</t>
  </si>
  <si>
    <t>Evaluación del riesgo</t>
  </si>
  <si>
    <t>Especificación de objetivos claros y adecuados</t>
  </si>
  <si>
    <t>La declaración de misión, visión y valores define la labor o la razón de ser de la institución, las metas que pretende conseguir y los principios sobre los que se asienta la cultura institucional, respectivamente. Se requiere un compromiso activo del jerarca en la construcción, comunicación e instauración y formación de la declaración, que concluye con su promulgación oficial. Además, se requiere su divulgación y promoción entre los funcionarios, mediante un programa formal y controlado.</t>
  </si>
  <si>
    <t>Ambiente de control</t>
  </si>
  <si>
    <t>Compromiso con la integridad y los valores éticos</t>
  </si>
  <si>
    <t>Evaluación y comunicación de deficiencias de control interno</t>
  </si>
  <si>
    <t>¿Se elabora y ejecuta un plan de mejora a partir de la evaluación anual de la gestión institucional?</t>
  </si>
  <si>
    <t>El plan de mejoras se deriva de la medición de resultados y la detección oportuna de errores, en él se incluye la programación de las acciones concretas con las que la institución mitigará las debilidades. La aprobación del jerarca conlleva el compromiso de su implementación.</t>
  </si>
  <si>
    <t>Información y comunicación</t>
  </si>
  <si>
    <t>Información relevante obtenida, generada y usada</t>
  </si>
  <si>
    <t>¿Se tiene implementado un sistema de información financiera que integre todo el proceso contable?</t>
  </si>
  <si>
    <t>Actividades de control</t>
  </si>
  <si>
    <t>Controles impletados a través de políticas y procedimientos</t>
  </si>
  <si>
    <t>El plan contable es una herramienta del proceso de contabilidad que debe contener en su estructura los aspectos necesarios para llevar a cabo la ejecución efectiva de los procesos relacionados con la contabilidad de la institución. La aprobación del plan contable por las autoridades institucionales pertinentes le da validez y promueve su efectiva aplicación. Es posible que la entidad adopte un plan contable emitido por una autoridad externa. En todos los casos, debe exitir evidencia de la aprobación y de la orden de aplicación del plan, emitida por la autoridad institucional competente.</t>
  </si>
  <si>
    <t>Selección y desarrollo de actividades de control</t>
  </si>
  <si>
    <t>1 y 2</t>
  </si>
  <si>
    <t>¿La institución  ha promulgado o adoptado un código de ética u otro documento que reúna los compromisos éticos de la institución y sus funcionarios?</t>
  </si>
  <si>
    <t>Se refiere a la elaboración, adopción y divulgación de un código de ética u otro instrumento similar, que estipule el conjunto de valores, normas y principios deseables en la institución. El código puede ser elaborado por la propia entidad o bien adoptarse de una fuente externa congruente con la actividad institucional o que la supervise. En cualquier caso, debe existir evidencia de que la emisión o adopción fue oficializada por el jerarca.</t>
  </si>
  <si>
    <t>3 y 4</t>
  </si>
  <si>
    <t>Identificación y análisis de los riesgos</t>
  </si>
  <si>
    <t>De conformidad con la Ley General de Control Interno y las normas emitidas por la CGR, el jerarca y los titulares subordinados, según sus competencias, deben disponer la realización, por lo menos una vez al año de la autoevaluación del sistema de control interno, a fin de identificar oportunidades de mejora del sistema, así como detectar cualquier desvío que aleje a la institución del cumplimiento de sus objetivos. El informe correspondiente debe ser comunicado oportunamente a las autoridades institucionales.</t>
  </si>
  <si>
    <t xml:space="preserve"> Evaluación y comunicación de deficiencias de control interno</t>
  </si>
  <si>
    <t>¿Se formuló  e implementó un plan de mejoras con base en los resultados de la autoevaluación del sistema de control interno ejecutada?</t>
  </si>
  <si>
    <t>Para que la autoevaluación del sistema de control interno se considere completa, las oportunidades de mejora identificadas deben incorporarse en un plan de mejora que también identifique a los responsables de su implementación y defina los plazos para ésta. El plan debe ser aprobado y oficializado por el jerarca, y su ejecución debe ser objeto de seguimiento. Igualmente, al finalizar la ejecución del plan de mejoras, debe analizarse su resultado.</t>
  </si>
  <si>
    <t>Estructura, líneas de reporte, autoridad y responsabilidad</t>
  </si>
  <si>
    <t>Información de control interno comunicada externamente</t>
  </si>
  <si>
    <t>1, 2, 4 y 5</t>
  </si>
  <si>
    <t>Actividades de monitoreo</t>
  </si>
  <si>
    <t>¿Existe un manual de procedimientos que regule cada fase del proceso presupuestario, los plazos y los roles de los participantes?</t>
  </si>
  <si>
    <t>Selección y desarrollo de controles generales de TI</t>
  </si>
  <si>
    <t>Un principio básico de control interno es la división de labores, mediante la cual se identifica a los responsables de ejecutar actividades y procesos que, sumados, contribuyen al logro de objetivos previamente establecidos. Lo anterior se pone de manifiesto en una estructura formal que defina roles y responsabilidades para cada uno de sus miembros.</t>
  </si>
  <si>
    <t>Información de control interno comunicada internamente</t>
  </si>
  <si>
    <t>¿Se ha oficializado en la institución un marco de gestión para la calidad de la información?</t>
  </si>
  <si>
    <t>¿La institución ha definido, oficializado y comunicado políticas y procedimientos de seguridad lógica?</t>
  </si>
  <si>
    <t>La seguridad lógica alude a la seguridad en el uso de software y los sistemas, a la protección de los datos, procesos y programas, y al acceso ordenado y autorizado de los usuarios a la información. Involucra todas aquellas medidas establecidas para minimizar los riesgos de seguridad asociados con las operaciones que se efectúan utilizando TI.  Como parte de esas medidas, las instituciones deben definir, oficializar y comunicar las políticas y los procedimientos pertinentes.</t>
  </si>
  <si>
    <t>¿Se han definido e implementado procedimientos para otorgar, limitar y revocar el acceso físico al centro de cómputo y a otras instalaciones que mantienen equipos e información sensibles?</t>
  </si>
  <si>
    <t>Los aspectos señalados por la pregunta son parte de los controles físicos mínimos en materia de TI.</t>
  </si>
  <si>
    <t>¿Se aplican medidas de prevención, detección y corrección para proteger los sistemas contra software malicioso (virus, gusanos, spyware, correo basura, software fraudulento, etc.)?</t>
  </si>
  <si>
    <t>¿Existe un plan formal que asegure la continuidad de los servicios de tecnologías de información en la organización?</t>
  </si>
  <si>
    <t>¿Las políticas de TI se comunican a todos los usuarios internos y externos relevantes?</t>
  </si>
  <si>
    <t>Como medida de control, los usuario de la información y, en general, de las facilidades de TI, deben conocer las políticas establecidas por la institución, de manera que tengan seguridad sobre el rol que les compete y las responsabilidades correspondientes.</t>
  </si>
  <si>
    <t>¿La institución ha identificado, definido y comunicado los mecanismos por los que los ciudadanos pueden comunicar sus quejas, recomendaciones y otras manifestaciones, y los ha publicado o colocado en lugares visibles?</t>
  </si>
  <si>
    <t>Atraer, retener y mantener personal competente</t>
  </si>
  <si>
    <t>Las políticas se emiten con miras a la contratación, retención y actualización de personal idóneo. Pueden formar parte de otras regulaciones institucionales atinentes a la gestión de los recursos humanos.</t>
  </si>
  <si>
    <t>2 y 3</t>
  </si>
  <si>
    <t>¿Se formula y ejecuta un programa anual de capacitación y desarrollo del personal?</t>
  </si>
  <si>
    <t>El plan de capacitación tiene como propósito general identificar acciones de capacitación para preparar e integrar al recurso humano en el proceso productivo, mejorar destrezas, aclarar inquietudes, eliminar vicios y disminuir errores, todo ello mediante el suministro de conocimientos y el desarrollo de habilidades y actitudes necesarias para el mejor desempeño en el trabajo. Para determinar el éxito de su implementación, debe realizarse el seguimiento correspondiente.</t>
  </si>
  <si>
    <t>¿Se tienen claramente definidos los procedimientos para la medición del desempeño de los funcionarios?</t>
  </si>
  <si>
    <t>¿La entidad aplica algún instrumento para medir el clima organizacional al menos una vez al año?</t>
  </si>
  <si>
    <t>5.1.1</t>
  </si>
  <si>
    <t>5.2.1</t>
  </si>
  <si>
    <t>5.2.2</t>
  </si>
  <si>
    <t>5.2.3</t>
  </si>
  <si>
    <t>4.1.1</t>
  </si>
  <si>
    <t>4.1.2</t>
  </si>
  <si>
    <t>4.2.1</t>
  </si>
  <si>
    <t>4.3.1</t>
  </si>
  <si>
    <t>4.3.2</t>
  </si>
  <si>
    <t>1.4.1</t>
  </si>
  <si>
    <t>1.4.2</t>
  </si>
  <si>
    <t>1.4.3</t>
  </si>
  <si>
    <t>1.4.4</t>
  </si>
  <si>
    <t>1.1.1</t>
  </si>
  <si>
    <t>1.1.2</t>
  </si>
  <si>
    <t>1.1.3</t>
  </si>
  <si>
    <t>1.3.1</t>
  </si>
  <si>
    <t>2.1.1</t>
  </si>
  <si>
    <t>2.2.1</t>
  </si>
  <si>
    <t>2.2.2</t>
  </si>
  <si>
    <t>3.1.1</t>
  </si>
  <si>
    <t>3.3.1</t>
  </si>
  <si>
    <t>3.2.1</t>
  </si>
  <si>
    <t>3.2.2</t>
  </si>
  <si>
    <t>3.2.3</t>
  </si>
  <si>
    <t>3.2.4</t>
  </si>
  <si>
    <t>3.2.5</t>
  </si>
  <si>
    <t>3.2.6</t>
  </si>
  <si>
    <t>3.2.7</t>
  </si>
  <si>
    <t>3.2.8</t>
  </si>
  <si>
    <t>3.2.9</t>
  </si>
  <si>
    <t>Supervisión independiente de la junta directiva</t>
  </si>
  <si>
    <t>1.2.1</t>
  </si>
  <si>
    <t>1.5.1</t>
  </si>
  <si>
    <t>Individuos responsables por el control interno</t>
  </si>
  <si>
    <t>2.3.1</t>
  </si>
  <si>
    <t>Evaluación del potencial de riesgos de fraude</t>
  </si>
  <si>
    <t>Identificación y análisis de cambios significativos</t>
  </si>
  <si>
    <t>2.4.1</t>
  </si>
  <si>
    <t>PESO</t>
  </si>
  <si>
    <t>R/</t>
  </si>
  <si>
    <t>Si</t>
  </si>
  <si>
    <t>No</t>
  </si>
  <si>
    <t>No aplica</t>
  </si>
  <si>
    <t>Respuesta</t>
  </si>
  <si>
    <t>Valor</t>
  </si>
  <si>
    <t>RESULTADOS</t>
  </si>
  <si>
    <t>Peso</t>
  </si>
  <si>
    <t>En pro del fortalecimiento del sistema de control interno y la gestión institucional, la entidad debe diseñar y ejecutar una estrategia para promover la ética entre el jerarca, los titulares subordinados y el resto de los funcionarios.</t>
  </si>
  <si>
    <t>¿Se ha formulado, ejecutado y evaluado una estrategia para incorporar la ética en la cultura organizacional y para prevenir el fraude y la corrupción?</t>
  </si>
  <si>
    <t>1 a 4</t>
  </si>
  <si>
    <t>¿El superior jerárquico institucional analiza periódicamente los riesgos asociados al entorno operativo de la entidad (o es informado de los análisis respectivos) e instruye a la administración para que emprenda medidas para gestionarlos?</t>
  </si>
  <si>
    <t>4 y 5</t>
  </si>
  <si>
    <t>Como responsable en última instancia del sistema de control interno y del desempeño institucional, el superior jerárquico debe estar al tanto de los riesgos relevantes y las medidas de administración aplicables. Su labor es de supervisión, en tanto corresponde a la administración de línea aplicar las medidas pertinentes para gestionar los riesgos.</t>
  </si>
  <si>
    <t>¿La institución ha establecido mecanismos para prevenir, detectar y corregir situaciones contrarias a la ética?</t>
  </si>
  <si>
    <t>Idealmente, los mecanismos deben ponerse de manifiesto en políticas o regulaciones internas. Además, pueden incluir talleres de valores, actividades de integración, esfuerzos de divulgación continua de la conducta que debe mantener un funcionario ético, evaluaciones del comportamiento ético, capacitación a nuevos funcionarios, así como medidas de protección a los funcionarios cuando hagan una denuncia sobre alguna acción incorrecta.</t>
  </si>
  <si>
    <t>La medición del clima organizacional aporta elementos de decisión con miras a la mejora continua de los procesos, de la satisfacción y el sentido de pertenencia de los empleados y otros factores que inciden sobre el ambiente de control y, en general, sobre la gestión institucional. Es preciso que toda entidad realice una evaluación o medición de dicho clima, al menos una vez al año, utilizando uno o más instrumentos idóneos en sus circunstancias.</t>
  </si>
  <si>
    <t>1 a 3</t>
  </si>
  <si>
    <t>Un manual de puestos o similar (manual de descripción de puestos, manual de cargos, manual de perfil de puestos, manual de funciones y competencias, entre otras denominaciones) especifica las actividades que debe cumplir el titular de cada puesto e identifica al superior al cual debe rendir cuentas. En toda institución debe disponerse de una regulación de ese tipo, debidamente actualizada (cuando se haya visto afectada por reestructuraciones, reformas u otras situaciones que requieran su modificación), así como aprobada por el máximo superior jerárquico institucional y comunicada a todos los funcionarios.</t>
  </si>
  <si>
    <t>¿La institución cuenta con un manual de puestos o similar, debidamente oficializado y actualizado, que identifique las responsabilidades de los funcionarios, así como las líneas de autoridad y reporte correspondientes?</t>
  </si>
  <si>
    <t>¿Se cuenta con políticas u otra normativa institucional, de conocimiento general, para el reclutamiento, la selección y promoción del personal?</t>
  </si>
  <si>
    <t>La medición del desempeño es el procedimiento mediante el cual se mide y valora la conducta profesional y el rendimiento o el logro de resultados, utilizando criterios de transparencia, objetividad, imparcialidad y no discriminación, los que deben aplicarse sin menoscabo de los derechos de los funcionarios. A los efectos, la institución debe definir y oficializar los procedimientos que utilizará.</t>
  </si>
  <si>
    <t>¿La institución ejecuta un plan de sucesión para prever la dotación de funcionarios que sustituyan a quienes dejan la entidad?</t>
  </si>
  <si>
    <t>La institución debe prever el número aproximado de funcionarios que dejarán la entidad en un número de períodos determinado, y emprender medidas para asegurar que serán remplazados por otros individuos con los conocimientos y las capacitades necesarios, de manera que no se pierda el acervo institucional. Con ese propósito, corresponde elaborar un plan de sucesión, que incluya la preparación de los funcionarios actuales de menor rango, para que estén en capacidad de asumir las posiciones que quedarán vacantes a futuro, sin perjuicio de que se recurra, cuando ello sea razonable y necesario, a la contratación externa.</t>
  </si>
  <si>
    <t>1 a 5</t>
  </si>
  <si>
    <t>¿Lla declaración institucional de misión, visión y valores han sido promulgadas formalmente por máximo superior jerárquico institucional, y se han divulgado y promvido entre los funcionarios de todos los niveles?</t>
  </si>
  <si>
    <t>¿La institución cuenta con una metodología oficializada para el proceso de evaluación de riesgos?</t>
  </si>
  <si>
    <t>La metodología establecida en la institución debería ser congruente con lo definico en la norma INTOSAI GOV 9130.</t>
  </si>
  <si>
    <t>¿Con base en la valoración de riesgos, la entidad determinó y estableció las medidas de administración de riesgos frente a la dinámica institucional?</t>
  </si>
  <si>
    <t>Las medidas de administración de riesgos determinadas mediante la aplicación de la metodología establecida por la entidad, son la base para el establecimiento de las actividades de control, pues éstas tienen entre sus características la de responder al riesgo. La actualización de controles contribuye a eliminar o cambiar los que son inadecuados, obsoletos, inoperantes o poco efectivos.</t>
  </si>
  <si>
    <t>¿La organización cuenta con procedimientos formalizados para analizar y administrar los riesgos de fraude, considerando los incentivos, las presiones, las oportunidades y las racionalizaciones asociados a la eventual ocurrencia de esos fraudes?</t>
  </si>
  <si>
    <t>¿La organización cuenta con procedimientos formalizados para identificar, analizar y administrar los cambios del entorno, del modelo de negocios y de liderazgo que podrían impactar en el sistema de control interno?</t>
  </si>
  <si>
    <t>El manual referido delimita las funciones y describe los procedimientos adoptados por la institución para llevar a cabo las diferentes actividades. Debe estar actualizado considerando los puestos de trabajo existentes en la institución; igualmente, se requiere su oficialización mediante la aprobación por la autoridad institucional competente según el marco jurídico que aplique a la entidad.</t>
  </si>
  <si>
    <t>¿La institución cuenta con un manual de funciones oficializado y actualizado?</t>
  </si>
  <si>
    <t>La alta dirección, de acuerdo con sus competencias y con el apoyo de la persona o unidad encargada de la coordinación general del proceso presupuestario, deben emitir los manuales que rigen ese proceso y las directrices periódicas que se requieran para regular el desarrollo de sus diferentes fases.</t>
  </si>
  <si>
    <t>¿La institución ha establecido una estructura formal del departamento de TI (o similar), que contemple el establecimiento de los roles y las responsabilidades de sus funcionarios?</t>
  </si>
  <si>
    <t>¿La institución cuenta con un plan estratégico de tecnologías de información vigente?</t>
  </si>
  <si>
    <t>Debe existir un documento o un grupo de ellos que evidencie los resultados de un proceso de planificación en materia de TI vinculado con el proceso de planificación institucional. Estos documentos contendrán al menos objetivos, estrategias, indicadores y reservas presupuestarias que estarán alineados con su contraparte institucional. Para que se considere oficial, debe haber sido emitido por la máxima autoridad jerárquica institucional.</t>
  </si>
  <si>
    <t>¿La institución cuenta con un modelo de plataforma tecnológica que defina los estándares, regulaciones y políticas para la adquisición, operación y administración de la capacidad tanto de hardware como de software?</t>
  </si>
  <si>
    <t>El modelo de plataforma tecnológica describe la configuración de los componentes tecnológicos de hardware y software de la organización y la forma en que estos se acoplan con los componentes descritos en el modelo de aplicaciones. Esta descripción está acompañada de los estándares, regulaciones y políticas para la adquisición, operación y administración de la capacidad de los componentes mencionados.</t>
  </si>
  <si>
    <t>¿La institución ha oficializado lineamientos o políticas para la seguridad (tanto física como electrónica) de la información, así como procesos de administración y operación asociados a ellos?</t>
  </si>
  <si>
    <t>Como medida final, se pretende la implementación de una arquitectura de seguridad institucional de la información. Para ello se requiere, al menos, visualizar las bases para dicha implementación, mediante un documento que demuestre la ejecución de un proceso de identificación de requerimientos generales de seguridad, amenazas y el marco legal y regulatorio aplicable a la institución.</t>
  </si>
  <si>
    <t>De acuerdo con la normativa vigente y con las sanas prácticas en materia de TI, la organización debe implementar las medidas de seguridad relacionadas con la operación de los recursos de TI y las comunicaciones, minimizar su riesgo de fallas y proteger la integridad del software y de la información.</t>
  </si>
  <si>
    <t>Toda institución debe mantener una continuidad razonable de sus procesos, de modo que su interrupción no afecte significativamente a los usuarios. Como parte de ese esfuerzo debe documentar y poner en práctica, en forma efectiva y oportuna, las acciones preventivas y correctivas necesarias con base en los planes de mediano y largo plazo de la organización, la evaluación e impacto de los riesgos y la clasificación de sus recursos de TI según su criticidad.</t>
  </si>
  <si>
    <t>Controles implementados a través de políticas y procedimientos</t>
  </si>
  <si>
    <t>¿Se cuenta con un plan contable (compendio de políticas o similar) formalmente aprobado por las autoridades institucionales pertinentes?</t>
  </si>
  <si>
    <t>¿La información institucional está sistematizada de manera que integre los procesos de la entidad (planificación, presupuesto y evaluación)?</t>
  </si>
  <si>
    <t xml:space="preserve">La sistematización de información permite la integración, el ordenamiento y la clasificación, bajo determinados criterios, relaciones y categorías, de todo tipo de datos. </t>
  </si>
  <si>
    <t xml:space="preserve">La integración del proceso contable en un sistema de información financiera asegura razonablemente la congruencia de los datos y los informes correspondientes, previene errores y duplicidades, propicia la interacción y actualización, y facilita la difusión de la información y su uso en la toma de decisiones. </t>
  </si>
  <si>
    <t>La organización debe generar la información de conformidad con los requerimientos de sus usuarios, con base en un enfoque de eficiencia y mejoramiento continuo. A los efectos, debe establecer un marco de gestión de la información que estandarice los criterios de calidad respectivos.</t>
  </si>
  <si>
    <t>¿La entidad utiliza medios electrónicos (cuando corresponda) que generen información que la ciudadanía pueda accesar, en relación con las actividades y proyectos institucionales?</t>
  </si>
  <si>
    <t>El uso cada vez mayor de las tecnologías de información en los procesos institucionales de contratación, implica la necesidad de mecanismos para que tanto los funcionarios como otros interesados puedan dar seguimiento, mediante algún medio electrónico, al avance en las actividades y proyectos institucionales de su legítimo interés.</t>
  </si>
  <si>
    <t>La entidad debe disponer de mecanismos de canalización de aspectos tales como inconformidades, reclamos, consultas, denuncias, sugerencias o felicitaciones respecto de la forma o el contenido con el que se brinda un servicio, presentadas por los usuarios ante la institución. Tales mecanismos deben estar a disposición de la ciudadanía en general, y la entidad debe controlar y registrar las manifestaciones que los usuarios le comuniquen por esos medios, así como la atención que les brinde la contraloría de servicios u otra unidad encargada de procesarlas.</t>
  </si>
  <si>
    <t>Realizar una evaluación anual de la gestión institucional permite determinar éxitos y retos en términos de si lo ejecutado corresponde a lo planeado desde diferentes perspectivas, y cómo ello contribuye al logro de la visión y la misión institucionales. Por consiguiente, los asuntos a considerar incluyen, entre otros, el cumplimiento de los planes y sus metas, los resultados de los indicadores correspondientes, y la forma como éstos contribuyen a los logros estratégicos pretendidos.</t>
  </si>
  <si>
    <t>Evaluaciones continuas y/o separadas</t>
  </si>
  <si>
    <t>¿La entidad realiza una evaluación anual de la gestión institucional que considere el cumplimiento de metas y los resultados de los indicadores incorporados en el plan anual operativo?</t>
  </si>
  <si>
    <t>¿La institución realiza cada año una autoevaluación del sistema de control interno?</t>
  </si>
  <si>
    <t>Se requiere de un proceso para llevar a cabo el análisis y la administración de los riesgos de fraude, con el fin de evitar la materialización o minimizarlo al máximo.</t>
  </si>
  <si>
    <t>Se requiere que la alta dirección realice esfuerzos en la formalización de procedimientos que midan el impacto que puedan tener posibles cambios en el entorno externo y dentro de su propio modelo de negocio, y que puedan provocar que el control interno no resulte efectivo.</t>
  </si>
  <si>
    <t>Propuesta de cuestionario de control interno para instituciones públicas con aplicación de COSO 2013</t>
  </si>
  <si>
    <t xml:space="preserve">Componente </t>
  </si>
  <si>
    <t>1. Establece el tono en la cima</t>
  </si>
  <si>
    <t>2. Establece normas de conducta</t>
  </si>
  <si>
    <t>3. Evalúa la adhesión a normas de conducta</t>
  </si>
  <si>
    <t>4. Aborda desviaciones de manera oportuna</t>
  </si>
  <si>
    <t>1. Establece responsabilidades de supervisión</t>
  </si>
  <si>
    <t>2. Aplica experiencia relevante</t>
  </si>
  <si>
    <t>3. Funciona independientemente</t>
  </si>
  <si>
    <t>4. Proporciona supervisión al sistema de control interno</t>
  </si>
  <si>
    <t>5. Supervición al sistema de control interno -Componentes</t>
  </si>
  <si>
    <t>1. Considera todas las estructuras de la entidad</t>
  </si>
  <si>
    <t>2. Establece líneas de reporte</t>
  </si>
  <si>
    <t>3. Define, asigna y limita autoridades y responsabilidades</t>
  </si>
  <si>
    <t xml:space="preserve">1. Establecer políticas y prácticas </t>
  </si>
  <si>
    <t>2. Evalúa las competencias y corrige las deficiencias</t>
  </si>
  <si>
    <t>3, Atrae, desarrolla y retiene individuos</t>
  </si>
  <si>
    <t>4. Planifica y se prepara para la sucesión</t>
  </si>
  <si>
    <t>1. Hace cumplir la rendición de cuentas mediante estructuras, autoridad y responsabilidad</t>
  </si>
  <si>
    <t>2. Establece medidas de desempeño, incentivos y recompensas</t>
  </si>
  <si>
    <t>3. Evalúa las medidas de desempeño, incentivos y recompensas para relevancia continua</t>
  </si>
  <si>
    <t>4. Considera presiones excesivas</t>
  </si>
  <si>
    <t>5. Evalúa el desempeño y recompensa o disciplina a los individuos</t>
  </si>
  <si>
    <t>Identifica y analiza cambios significativos</t>
  </si>
  <si>
    <t>Resultado por principio</t>
  </si>
  <si>
    <t>1. Objetivos operacionales</t>
  </si>
  <si>
    <t>2. Objetivos de reporte financiero externo</t>
  </si>
  <si>
    <t>3. Objetivos de reporte no financiero externo</t>
  </si>
  <si>
    <t>4. Objetivos de reporte interno</t>
  </si>
  <si>
    <t>5. Objetivos de cumplimiento</t>
  </si>
  <si>
    <t>1. Incluye entidad, subsidiaria, división, unidad operativa y niveles funcionales</t>
  </si>
  <si>
    <t>2. Analiza los factores internos y externos</t>
  </si>
  <si>
    <t>3. Involucra a niveles adecuados de la administración</t>
  </si>
  <si>
    <t>4. Estima la importancia de los riesgos identificados</t>
  </si>
  <si>
    <t>5. Determina cómo responder a los riesgos</t>
  </si>
  <si>
    <t>1. Considera varios tipos de fraude</t>
  </si>
  <si>
    <t>2. Evalúa incentivos y presiones</t>
  </si>
  <si>
    <t>3. Evalúa oportunidades</t>
  </si>
  <si>
    <t>4. Evalúa las actitudes y las racionalizaciones</t>
  </si>
  <si>
    <t>1. Evalúa los cambios en el entorno externo</t>
  </si>
  <si>
    <t>2. Evalúa los cambios en el modelo de negocio</t>
  </si>
  <si>
    <t>3. Evalúa los cambios en el liderazgo</t>
  </si>
  <si>
    <t>1. Integración con la evaluación de riesgos</t>
  </si>
  <si>
    <t>2. Considera los factores específicos de la entidad</t>
  </si>
  <si>
    <t>3. Determina los procesos empresariales relevantes</t>
  </si>
  <si>
    <t>4. Evalúa una mezcla de tipos de actividades de control</t>
  </si>
  <si>
    <t>5. Considera en qué nivel se aplican las actividades</t>
  </si>
  <si>
    <t>1. Determina la dependencia entre el uso de TI en los procesos del negocio y los controles generales de TI</t>
  </si>
  <si>
    <t>2. Se establecen actividades de control relevantes a la infraestructura de TI</t>
  </si>
  <si>
    <t>3. Se establecen actividades de control relevantes para el proceso de gestión de seguridad</t>
  </si>
  <si>
    <t>4. Se establecen actividades de control relevantes para los procesos de adquisición, desarrollo y mantenimiento de TI</t>
  </si>
  <si>
    <t>Implementación de controles a través de políticas y procedimientos</t>
  </si>
  <si>
    <t>1. Se establecen políticas y procedimientos para permitir la implementación de las directrices de la administración</t>
  </si>
  <si>
    <t>2. Establece la responsabilidad y rendición de cuentas por la ejecución de las políticas y los procedimientos</t>
  </si>
  <si>
    <t>3. Se realiza de forma oportuna</t>
  </si>
  <si>
    <t>4. Se toma acción correctiva</t>
  </si>
  <si>
    <t>5. Se lleva a cabo usando personal competente</t>
  </si>
  <si>
    <t>6. Se evalúan las políticas y los procedimientos</t>
  </si>
  <si>
    <t>1. Identifica los requisitos de la información</t>
  </si>
  <si>
    <t>2. Captura fuentes internas y externas de datos</t>
  </si>
  <si>
    <t>3. Procesos de datos</t>
  </si>
  <si>
    <t>4. Mantiene la calidad a lo largo del procesamiento</t>
  </si>
  <si>
    <t>5. Considera los costos y los beneficios</t>
  </si>
  <si>
    <t>1. Se comunica información de control interno</t>
  </si>
  <si>
    <t>2. La administración se comunica con el consejo directivo</t>
  </si>
  <si>
    <t>3. Proporciona líneas de comunicación independientes</t>
  </si>
  <si>
    <t>4. Selecciona métodos relevantes de comunicación</t>
  </si>
  <si>
    <t>1. Se comunica a partes externas</t>
  </si>
  <si>
    <t>2. Permite comunicaciones entrantes</t>
  </si>
  <si>
    <t>3. Se comunica con el consejo directivo</t>
  </si>
  <si>
    <t>4. Proporciona líneas de comunicación independientes</t>
  </si>
  <si>
    <t>5. Seleccona métodos relevantes de comunicación</t>
  </si>
  <si>
    <t>1. Considera una mezcla de evaluaciones permanentes y separadas</t>
  </si>
  <si>
    <t>2. Considera la velocidad del cambio</t>
  </si>
  <si>
    <t>3. Establece una comprensión básica</t>
  </si>
  <si>
    <t>4. Utiliza personal experto</t>
  </si>
  <si>
    <t>5. Se integra con los procesos del negocio</t>
  </si>
  <si>
    <t>6. Se ajusta el alcance y la frecuencia</t>
  </si>
  <si>
    <t>7. Se evalúa objetivamente</t>
  </si>
  <si>
    <t>1. Evalúa los resultados</t>
  </si>
  <si>
    <t>2. Comunica las deficiencias</t>
  </si>
  <si>
    <t>3. Moritorea las acciones correctivas</t>
  </si>
  <si>
    <t>3.3.2</t>
  </si>
  <si>
    <t>Evaluación de los resultados</t>
  </si>
  <si>
    <t>Resultado final</t>
  </si>
  <si>
    <t>Resultado esperado</t>
  </si>
  <si>
    <t>Total Resultado</t>
  </si>
  <si>
    <t>Componente</t>
  </si>
  <si>
    <t>Explicación de la pregunta</t>
  </si>
  <si>
    <t>Pregunta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</si>
</sst>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0000%"/>
  </numFmts>
  <fonts count="14" x14ac:knownFonts="1">
    <font>
      <sz val="11"/>
      <color theme="1"/>
      <name val="Calibri"/>
      <family val="2"/>
      <scheme val="minor"/>
    </font>
    <font>
      <sz val="10"/>
      <color indexed="8"/>
      <name val="Arial"/>
      <family val="2"/>
    </font>
    <font>
      <sz val="10"/>
      <name val="Arial"/>
      <family val="2"/>
    </font>
    <font>
      <b/>
      <sz val="10"/>
      <color indexed="8"/>
      <name val="Arial"/>
      <family val="2"/>
    </font>
    <font>
      <sz val="10"/>
      <name val="Arial"/>
    </font>
    <font>
      <sz val="9"/>
      <name val="Arial"/>
      <family val="2"/>
    </font>
    <font>
      <sz val="11"/>
      <color theme="1"/>
      <name val="Calibri"/>
      <family val="2"/>
      <scheme val="minor"/>
    </font>
    <font>
      <b/>
      <sz val="10"/>
      <color indexed="21"/>
      <name val="Arial"/>
      <family val="2"/>
    </font>
    <font>
      <b/>
      <sz val="8"/>
      <color indexed="56"/>
      <name val="Arial"/>
      <family val="2"/>
    </font>
    <font>
      <sz val="11"/>
      <color indexed="56"/>
      <name val="Calibri"/>
      <family val="2"/>
      <scheme val="minor"/>
    </font>
    <font>
      <b/>
      <sz val="11"/>
      <color theme="1"/>
      <name val="Calibri"/>
      <family val="2"/>
      <scheme val="minor"/>
    </font>
    <font>
      <sz val="11"/>
      <name val="Calibri"/>
      <family val="2"/>
      <scheme val="minor"/>
    </font>
    <font>
      <b/>
      <sz val="16"/>
      <color theme="1"/>
      <name val="Calibri"/>
      <family val="2"/>
      <scheme val="minor"/>
    </font>
    <font>
      <b/>
      <sz val="1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indexed="53"/>
        <bgColor indexed="64"/>
      </patternFill>
    </fill>
    <fill>
      <patternFill patternType="solid">
        <fgColor rgb="FFFFFFCC"/>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9" tint="0.79998168889431442"/>
        <bgColor indexed="64"/>
      </patternFill>
    </fill>
  </fills>
  <borders count="6">
    <border>
      <left/>
      <right/>
      <top/>
      <bottom/>
      <diagonal/>
    </border>
    <border>
      <left style="thick">
        <color indexed="60"/>
      </left>
      <right/>
      <top/>
      <bottom/>
      <diagonal/>
    </border>
    <border>
      <left style="thin">
        <color theme="0"/>
      </left>
      <right style="thin">
        <color theme="0"/>
      </right>
      <top style="thin">
        <color theme="0"/>
      </top>
      <bottom style="thin">
        <color theme="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4" fillId="0" borderId="0"/>
    <xf numFmtId="0" fontId="2" fillId="0" borderId="0"/>
    <xf numFmtId="164" fontId="6" fillId="0" borderId="0" applyFont="0" applyFill="0" applyBorder="0" applyAlignment="0" applyProtection="0"/>
    <xf numFmtId="9" fontId="6" fillId="0" borderId="0" applyFont="0" applyFill="0" applyBorder="0" applyAlignment="0" applyProtection="0"/>
  </cellStyleXfs>
  <cellXfs count="85">
    <xf numFmtId="0" fontId="0" fillId="0" borderId="0" xfId="0"/>
    <xf numFmtId="0" fontId="1" fillId="0" borderId="0" xfId="0" applyFont="1" applyAlignment="1">
      <alignment horizontal="center" vertical="center" wrapText="1"/>
    </xf>
    <xf numFmtId="0" fontId="0" fillId="0" borderId="0" xfId="0" applyAlignment="1">
      <alignment vertical="center"/>
    </xf>
    <xf numFmtId="166" fontId="0" fillId="0" borderId="0" xfId="4" applyNumberFormat="1" applyFont="1"/>
    <xf numFmtId="0" fontId="10" fillId="0" borderId="0" xfId="0" applyFont="1" applyAlignment="1">
      <alignment horizontal="center"/>
    </xf>
    <xf numFmtId="0" fontId="10" fillId="0" borderId="0" xfId="0" applyFont="1" applyAlignment="1"/>
    <xf numFmtId="9" fontId="10" fillId="0" borderId="0" xfId="0" applyNumberFormat="1" applyFont="1" applyAlignment="1">
      <alignment horizontal="center"/>
    </xf>
    <xf numFmtId="164" fontId="10" fillId="0" borderId="0" xfId="3" applyFont="1" applyAlignment="1">
      <alignment horizontal="center"/>
    </xf>
    <xf numFmtId="0" fontId="0" fillId="0" borderId="0" xfId="0" applyFont="1"/>
    <xf numFmtId="0" fontId="0" fillId="0" borderId="0" xfId="0" applyFont="1" applyFill="1"/>
    <xf numFmtId="0" fontId="0" fillId="3" borderId="0" xfId="0" applyFont="1" applyFill="1"/>
    <xf numFmtId="0" fontId="11" fillId="3" borderId="0" xfId="2" applyFont="1" applyFill="1" applyBorder="1" applyAlignment="1">
      <alignment horizontal="left" vertical="top" wrapText="1"/>
    </xf>
    <xf numFmtId="0" fontId="10" fillId="0" borderId="0" xfId="0" applyFont="1" applyAlignment="1">
      <alignment horizontal="center" vertical="center"/>
    </xf>
    <xf numFmtId="0" fontId="0" fillId="0" borderId="0" xfId="0" applyFont="1" applyAlignment="1">
      <alignment textRotation="90"/>
    </xf>
    <xf numFmtId="0" fontId="0" fillId="0" borderId="0" xfId="0" applyFont="1" applyAlignment="1">
      <alignment vertical="center"/>
    </xf>
    <xf numFmtId="0" fontId="0" fillId="3" borderId="0" xfId="0" applyFont="1" applyFill="1" applyAlignment="1">
      <alignment vertical="center"/>
    </xf>
    <xf numFmtId="9" fontId="0" fillId="0" borderId="0" xfId="0" applyNumberFormat="1" applyFont="1" applyAlignment="1">
      <alignment vertical="center"/>
    </xf>
    <xf numFmtId="0" fontId="10" fillId="0" borderId="0" xfId="0" applyFont="1" applyAlignment="1">
      <alignment horizontal="center" wrapText="1"/>
    </xf>
    <xf numFmtId="0" fontId="10" fillId="3" borderId="0" xfId="0" applyFont="1" applyFill="1" applyAlignment="1">
      <alignment horizontal="center"/>
    </xf>
    <xf numFmtId="0" fontId="10" fillId="3" borderId="0" xfId="0" applyFont="1" applyFill="1" applyAlignment="1">
      <alignment horizontal="center" wrapText="1"/>
    </xf>
    <xf numFmtId="0" fontId="10" fillId="3" borderId="0" xfId="0" applyFont="1" applyFill="1" applyAlignment="1">
      <alignment horizontal="center" vertical="center" wrapText="1"/>
    </xf>
    <xf numFmtId="0" fontId="11" fillId="7" borderId="0" xfId="2" applyFont="1" applyFill="1" applyBorder="1" applyAlignment="1">
      <alignment horizontal="left" vertical="center" wrapText="1"/>
    </xf>
    <xf numFmtId="0" fontId="0" fillId="7" borderId="0" xfId="0" applyFont="1" applyFill="1"/>
    <xf numFmtId="0" fontId="11" fillId="7" borderId="0" xfId="2" applyFont="1" applyFill="1" applyBorder="1" applyAlignment="1">
      <alignment vertical="center" wrapText="1"/>
    </xf>
    <xf numFmtId="0" fontId="11" fillId="7" borderId="0" xfId="2" applyFont="1" applyFill="1" applyBorder="1" applyAlignment="1">
      <alignment horizontal="center" vertical="center" wrapText="1"/>
    </xf>
    <xf numFmtId="0" fontId="11" fillId="7" borderId="0" xfId="2" applyFont="1" applyFill="1" applyBorder="1" applyAlignment="1">
      <alignment horizontal="left" vertical="top" wrapText="1"/>
    </xf>
    <xf numFmtId="0" fontId="0" fillId="7" borderId="0" xfId="0" applyFont="1" applyFill="1" applyAlignment="1">
      <alignment horizontal="center" vertical="center"/>
    </xf>
    <xf numFmtId="0" fontId="0" fillId="7" borderId="0" xfId="0" applyFont="1" applyFill="1" applyAlignment="1">
      <alignment horizontal="center" vertical="center" wrapText="1"/>
    </xf>
    <xf numFmtId="0" fontId="0" fillId="7" borderId="0" xfId="0" applyFont="1" applyFill="1" applyAlignment="1">
      <alignment horizontal="center" wrapText="1"/>
    </xf>
    <xf numFmtId="9" fontId="10" fillId="8" borderId="0" xfId="0" applyNumberFormat="1" applyFont="1" applyFill="1" applyAlignment="1">
      <alignment vertical="center"/>
    </xf>
    <xf numFmtId="164" fontId="0" fillId="0" borderId="0" xfId="0" applyNumberFormat="1"/>
    <xf numFmtId="9" fontId="0" fillId="8" borderId="0" xfId="3" applyNumberFormat="1" applyFont="1" applyFill="1"/>
    <xf numFmtId="10" fontId="0" fillId="8" borderId="0" xfId="0" applyNumberFormat="1" applyFill="1"/>
    <xf numFmtId="164" fontId="10" fillId="3" borderId="0" xfId="3" applyFont="1" applyFill="1" applyAlignment="1">
      <alignment horizontal="center" vertical="center" wrapText="1"/>
    </xf>
    <xf numFmtId="164" fontId="0" fillId="9" borderId="0" xfId="3" applyFont="1" applyFill="1"/>
    <xf numFmtId="9" fontId="0" fillId="8" borderId="0" xfId="4" applyFont="1" applyFill="1"/>
    <xf numFmtId="0" fontId="0" fillId="8" borderId="0" xfId="0" applyFill="1"/>
    <xf numFmtId="9" fontId="10" fillId="8" borderId="0" xfId="0" applyNumberFormat="1" applyFont="1" applyFill="1"/>
    <xf numFmtId="164" fontId="10" fillId="8" borderId="0" xfId="3" applyFont="1" applyFill="1"/>
    <xf numFmtId="9" fontId="10" fillId="8" borderId="0" xfId="4" applyFont="1" applyFill="1"/>
    <xf numFmtId="0" fontId="1" fillId="3" borderId="0" xfId="0" applyFont="1" applyFill="1" applyAlignment="1">
      <alignment horizontal="left" vertical="top" wrapText="1"/>
    </xf>
    <xf numFmtId="164" fontId="10" fillId="8" borderId="0" xfId="4" applyNumberFormat="1" applyFont="1" applyFill="1"/>
    <xf numFmtId="0" fontId="0" fillId="8" borderId="0" xfId="0" applyFont="1" applyFill="1" applyAlignment="1">
      <alignment textRotation="90"/>
    </xf>
    <xf numFmtId="0" fontId="0" fillId="8" borderId="0" xfId="0" applyFont="1" applyFill="1"/>
    <xf numFmtId="0" fontId="0" fillId="3" borderId="3" xfId="0" applyFill="1" applyBorder="1"/>
    <xf numFmtId="0" fontId="3" fillId="3" borderId="2" xfId="0" applyFont="1" applyFill="1" applyBorder="1" applyAlignment="1">
      <alignment horizontal="center" vertical="center" wrapText="1"/>
    </xf>
    <xf numFmtId="0" fontId="0" fillId="0" borderId="2" xfId="0" applyBorder="1"/>
    <xf numFmtId="0" fontId="1" fillId="2" borderId="2"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2" fillId="2" borderId="2" xfId="1" applyFont="1" applyFill="1" applyBorder="1" applyAlignment="1">
      <alignment vertical="top" wrapText="1"/>
    </xf>
    <xf numFmtId="0" fontId="8" fillId="5" borderId="2" xfId="0" applyFont="1" applyFill="1" applyBorder="1" applyAlignment="1">
      <alignment horizontal="center" vertical="center" wrapText="1"/>
    </xf>
    <xf numFmtId="0" fontId="8" fillId="5" borderId="2" xfId="4" applyNumberFormat="1" applyFont="1" applyFill="1" applyBorder="1" applyAlignment="1">
      <alignment horizontal="center" vertical="center" wrapText="1"/>
    </xf>
    <xf numFmtId="0" fontId="0" fillId="0" borderId="2" xfId="0" applyBorder="1" applyAlignment="1">
      <alignment vertical="center"/>
    </xf>
    <xf numFmtId="165" fontId="8" fillId="6" borderId="2" xfId="3" applyNumberFormat="1" applyFont="1" applyFill="1" applyBorder="1" applyAlignment="1">
      <alignment horizontal="center" vertical="center" wrapText="1"/>
    </xf>
    <xf numFmtId="10" fontId="9" fillId="6" borderId="2" xfId="4" applyNumberFormat="1" applyFont="1" applyFill="1" applyBorder="1" applyAlignment="1">
      <alignment horizontal="center" vertical="center" wrapText="1"/>
    </xf>
    <xf numFmtId="0" fontId="2" fillId="2" borderId="2" xfId="2" applyFont="1" applyFill="1" applyBorder="1" applyAlignment="1">
      <alignment horizontal="left" vertical="top" wrapText="1"/>
    </xf>
    <xf numFmtId="0" fontId="1" fillId="2" borderId="2" xfId="0" applyFont="1" applyFill="1" applyBorder="1" applyAlignment="1">
      <alignment horizontal="left" vertical="top" wrapText="1"/>
    </xf>
    <xf numFmtId="0" fontId="2" fillId="2" borderId="2" xfId="2" applyFont="1" applyFill="1" applyBorder="1" applyAlignment="1">
      <alignment vertical="top" wrapText="1"/>
    </xf>
    <xf numFmtId="0" fontId="2" fillId="2" borderId="2" xfId="0" applyFont="1" applyFill="1" applyBorder="1" applyAlignment="1">
      <alignment horizontal="left" vertical="top" wrapText="1"/>
    </xf>
    <xf numFmtId="0" fontId="5" fillId="2" borderId="2" xfId="0" applyFont="1" applyFill="1" applyBorder="1" applyAlignment="1">
      <alignment vertical="top" wrapText="1"/>
    </xf>
    <xf numFmtId="0" fontId="2" fillId="2" borderId="2" xfId="0" applyFont="1" applyFill="1" applyBorder="1" applyAlignment="1">
      <alignment vertical="top" wrapText="1"/>
    </xf>
    <xf numFmtId="0" fontId="4" fillId="2" borderId="2" xfId="2" applyFont="1" applyFill="1" applyBorder="1" applyAlignment="1">
      <alignment horizontal="left" vertical="top" wrapText="1"/>
    </xf>
    <xf numFmtId="0" fontId="0" fillId="3" borderId="2" xfId="0" applyFill="1" applyBorder="1" applyAlignment="1">
      <alignment horizontal="center" vertical="center"/>
    </xf>
    <xf numFmtId="0" fontId="0" fillId="0" borderId="2" xfId="0" applyBorder="1" applyAlignment="1">
      <alignment horizontal="center" vertical="center"/>
    </xf>
    <xf numFmtId="0" fontId="8" fillId="3" borderId="2" xfId="0" applyFont="1" applyFill="1" applyBorder="1" applyAlignment="1">
      <alignment horizontal="center" vertical="center" wrapText="1"/>
    </xf>
    <xf numFmtId="0" fontId="13" fillId="3" borderId="2" xfId="0" applyFont="1" applyFill="1" applyBorder="1" applyAlignment="1">
      <alignment horizontal="center" vertical="center"/>
    </xf>
    <xf numFmtId="0" fontId="10" fillId="3" borderId="4" xfId="0" applyFont="1" applyFill="1" applyBorder="1"/>
    <xf numFmtId="165" fontId="10" fillId="3" borderId="4" xfId="0" applyNumberFormat="1" applyFont="1" applyFill="1" applyBorder="1"/>
    <xf numFmtId="9" fontId="10" fillId="3" borderId="5" xfId="4" applyNumberFormat="1" applyFont="1" applyFill="1" applyBorder="1"/>
    <xf numFmtId="0" fontId="7" fillId="4" borderId="1" xfId="0" applyFont="1" applyFill="1" applyBorder="1" applyAlignment="1">
      <alignment horizontal="center"/>
    </xf>
    <xf numFmtId="0" fontId="7" fillId="4" borderId="0" xfId="0" applyFont="1" applyFill="1" applyBorder="1" applyAlignment="1">
      <alignment horizontal="center"/>
    </xf>
    <xf numFmtId="0" fontId="12" fillId="3" borderId="0" xfId="0" applyFont="1" applyFill="1" applyAlignment="1">
      <alignment horizontal="center"/>
    </xf>
    <xf numFmtId="10" fontId="0" fillId="7" borderId="0" xfId="0" applyNumberFormat="1" applyFont="1" applyFill="1" applyAlignment="1">
      <alignment horizontal="center" vertical="center"/>
    </xf>
    <xf numFmtId="0" fontId="0" fillId="7" borderId="0" xfId="0" applyFont="1" applyFill="1" applyAlignment="1">
      <alignment horizontal="center" vertical="center"/>
    </xf>
    <xf numFmtId="0" fontId="0" fillId="7" borderId="0" xfId="0" applyFont="1" applyFill="1" applyAlignment="1">
      <alignment horizontal="center" vertical="center" wrapText="1"/>
    </xf>
    <xf numFmtId="0" fontId="11" fillId="7" borderId="0" xfId="2" applyFont="1" applyFill="1" applyBorder="1" applyAlignment="1">
      <alignment horizontal="center" vertical="center" wrapText="1"/>
    </xf>
    <xf numFmtId="0" fontId="0" fillId="7" borderId="0" xfId="0" applyFont="1" applyFill="1" applyAlignment="1">
      <alignment horizontal="center" wrapText="1"/>
    </xf>
    <xf numFmtId="0" fontId="10" fillId="8" borderId="0" xfId="0" applyFont="1" applyFill="1" applyAlignment="1">
      <alignment horizontal="center" vertical="center" textRotation="90" wrapText="1"/>
    </xf>
    <xf numFmtId="0" fontId="0" fillId="0" borderId="0" xfId="0" applyFont="1" applyAlignment="1">
      <alignment horizontal="center"/>
    </xf>
    <xf numFmtId="0" fontId="10" fillId="8" borderId="0" xfId="0" applyFont="1" applyFill="1" applyAlignment="1">
      <alignment horizontal="center" vertical="center" textRotation="90"/>
    </xf>
    <xf numFmtId="9" fontId="0" fillId="7" borderId="0" xfId="0" applyNumberFormat="1" applyFont="1" applyFill="1" applyAlignment="1">
      <alignment horizontal="center" vertical="center"/>
    </xf>
    <xf numFmtId="9" fontId="0" fillId="0" borderId="0" xfId="4" applyFont="1" applyAlignment="1">
      <alignment horizontal="center"/>
    </xf>
    <xf numFmtId="0" fontId="11" fillId="7" borderId="0" xfId="2" applyFont="1" applyFill="1" applyBorder="1" applyAlignment="1">
      <alignment horizontal="left" vertical="center" wrapText="1"/>
    </xf>
    <xf numFmtId="0" fontId="11" fillId="7" borderId="0" xfId="2" applyFont="1" applyFill="1" applyBorder="1" applyAlignment="1">
      <alignment vertical="center" wrapText="1"/>
    </xf>
    <xf numFmtId="10" fontId="0" fillId="7" borderId="0" xfId="0" applyNumberFormat="1" applyFont="1" applyFill="1" applyAlignment="1">
      <alignment horizontal="center" vertical="center" wrapText="1"/>
    </xf>
  </cellXfs>
  <cellStyles count="5">
    <cellStyle name="Millares" xfId="3" builtinId="3"/>
    <cellStyle name="Normal" xfId="0" builtinId="0"/>
    <cellStyle name="Normal 2" xfId="2"/>
    <cellStyle name="Normal 4" xfId="1"/>
    <cellStyle name="Porcentaje" xfId="4"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CR"/>
              <a:t>Componentes</a:t>
            </a:r>
            <a:r>
              <a:rPr lang="es-CR" baseline="0"/>
              <a:t> del SCI</a:t>
            </a:r>
            <a:endParaRPr lang="es-CR"/>
          </a:p>
        </c:rich>
      </c:tx>
      <c:overlay val="0"/>
    </c:title>
    <c:autoTitleDeleted val="0"/>
    <c:plotArea>
      <c:layout/>
      <c:barChart>
        <c:barDir val="col"/>
        <c:grouping val="clustered"/>
        <c:varyColors val="0"/>
        <c:ser>
          <c:idx val="0"/>
          <c:order val="0"/>
          <c:tx>
            <c:strRef>
              <c:f>'Resumen resultado'!$B$5</c:f>
              <c:strCache>
                <c:ptCount val="1"/>
                <c:pt idx="0">
                  <c:v>Ambiente de control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resultado'!$F$4</c:f>
              <c:strCache>
                <c:ptCount val="1"/>
                <c:pt idx="0">
                  <c:v>Total Resultado</c:v>
                </c:pt>
              </c:strCache>
            </c:strRef>
          </c:cat>
          <c:val>
            <c:numRef>
              <c:f>'Resumen resultado'!$F$5</c:f>
              <c:numCache>
                <c:formatCode>0%</c:formatCode>
                <c:ptCount val="1"/>
                <c:pt idx="0">
                  <c:v>0.13846153846153847</c:v>
                </c:pt>
              </c:numCache>
            </c:numRef>
          </c:val>
        </c:ser>
        <c:ser>
          <c:idx val="1"/>
          <c:order val="1"/>
          <c:tx>
            <c:strRef>
              <c:f>'Resumen resultado'!$B$6</c:f>
              <c:strCache>
                <c:ptCount val="1"/>
                <c:pt idx="0">
                  <c:v>Evaluación del riesgo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resultado'!$F$4</c:f>
              <c:strCache>
                <c:ptCount val="1"/>
                <c:pt idx="0">
                  <c:v>Total Resultado</c:v>
                </c:pt>
              </c:strCache>
            </c:strRef>
          </c:cat>
          <c:val>
            <c:numRef>
              <c:f>'Resumen resultado'!$F$6</c:f>
              <c:numCache>
                <c:formatCode>0%</c:formatCode>
                <c:ptCount val="1"/>
                <c:pt idx="0">
                  <c:v>0.2</c:v>
                </c:pt>
              </c:numCache>
            </c:numRef>
          </c:val>
        </c:ser>
        <c:ser>
          <c:idx val="2"/>
          <c:order val="2"/>
          <c:tx>
            <c:strRef>
              <c:f>'Resumen resultado'!$B$7</c:f>
              <c:strCache>
                <c:ptCount val="1"/>
                <c:pt idx="0">
                  <c:v>Actividades de control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resultado'!$F$4</c:f>
              <c:strCache>
                <c:ptCount val="1"/>
                <c:pt idx="0">
                  <c:v>Total Resultado</c:v>
                </c:pt>
              </c:strCache>
            </c:strRef>
          </c:cat>
          <c:val>
            <c:numRef>
              <c:f>'Resumen resultado'!$F$7</c:f>
              <c:numCache>
                <c:formatCode>0%</c:formatCode>
                <c:ptCount val="1"/>
                <c:pt idx="0">
                  <c:v>0.2</c:v>
                </c:pt>
              </c:numCache>
            </c:numRef>
          </c:val>
        </c:ser>
        <c:ser>
          <c:idx val="3"/>
          <c:order val="3"/>
          <c:tx>
            <c:strRef>
              <c:f>'Resumen resultado'!$B$8</c:f>
              <c:strCache>
                <c:ptCount val="1"/>
                <c:pt idx="0">
                  <c:v>Información y comunicación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resultado'!$F$4</c:f>
              <c:strCache>
                <c:ptCount val="1"/>
                <c:pt idx="0">
                  <c:v>Total Resultado</c:v>
                </c:pt>
              </c:strCache>
            </c:strRef>
          </c:cat>
          <c:val>
            <c:numRef>
              <c:f>'Resumen resultado'!$F$8</c:f>
              <c:numCache>
                <c:formatCode>0%</c:formatCode>
                <c:ptCount val="1"/>
                <c:pt idx="0">
                  <c:v>0.2</c:v>
                </c:pt>
              </c:numCache>
            </c:numRef>
          </c:val>
        </c:ser>
        <c:ser>
          <c:idx val="4"/>
          <c:order val="4"/>
          <c:tx>
            <c:strRef>
              <c:f>'Resumen resultado'!$B$9</c:f>
              <c:strCache>
                <c:ptCount val="1"/>
                <c:pt idx="0">
                  <c:v>Actividades de monitoreo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resultado'!$F$4</c:f>
              <c:strCache>
                <c:ptCount val="1"/>
                <c:pt idx="0">
                  <c:v>Total Resultado</c:v>
                </c:pt>
              </c:strCache>
            </c:strRef>
          </c:cat>
          <c:val>
            <c:numRef>
              <c:f>'Resumen resultado'!$F$9</c:f>
              <c:numCache>
                <c:formatCode>0%</c:formatCode>
                <c:ptCount val="1"/>
                <c:pt idx="0">
                  <c:v>0.2</c:v>
                </c:pt>
              </c:numCache>
            </c:numRef>
          </c:val>
        </c:ser>
        <c:dLbls>
          <c:showLegendKey val="0"/>
          <c:showVal val="1"/>
          <c:showCatName val="0"/>
          <c:showSerName val="0"/>
          <c:showPercent val="0"/>
          <c:showBubbleSize val="0"/>
        </c:dLbls>
        <c:gapWidth val="150"/>
        <c:overlap val="-25"/>
        <c:axId val="422451824"/>
        <c:axId val="422450648"/>
      </c:barChart>
      <c:catAx>
        <c:axId val="422451824"/>
        <c:scaling>
          <c:orientation val="minMax"/>
        </c:scaling>
        <c:delete val="0"/>
        <c:axPos val="b"/>
        <c:numFmt formatCode="General" sourceLinked="0"/>
        <c:majorTickMark val="none"/>
        <c:minorTickMark val="none"/>
        <c:tickLblPos val="nextTo"/>
        <c:crossAx val="422450648"/>
        <c:crosses val="autoZero"/>
        <c:auto val="1"/>
        <c:lblAlgn val="ctr"/>
        <c:lblOffset val="100"/>
        <c:noMultiLvlLbl val="0"/>
      </c:catAx>
      <c:valAx>
        <c:axId val="422450648"/>
        <c:scaling>
          <c:orientation val="minMax"/>
        </c:scaling>
        <c:delete val="1"/>
        <c:axPos val="l"/>
        <c:numFmt formatCode="0%" sourceLinked="1"/>
        <c:majorTickMark val="out"/>
        <c:minorTickMark val="none"/>
        <c:tickLblPos val="nextTo"/>
        <c:crossAx val="42245182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6"/>
    </mc:Choice>
    <mc:Fallback>
      <c:style val="36"/>
    </mc:Fallback>
  </mc:AlternateContent>
  <c:chart>
    <c:title>
      <c:tx>
        <c:rich>
          <a:bodyPr/>
          <a:lstStyle/>
          <a:p>
            <a:pPr>
              <a:defRPr/>
            </a:pPr>
            <a:r>
              <a:rPr lang="en-US"/>
              <a:t>Componentes del SCI</a:t>
            </a:r>
          </a:p>
        </c:rich>
      </c:tx>
      <c:overlay val="0"/>
    </c:title>
    <c:autoTitleDeleted val="0"/>
    <c:plotArea>
      <c:layout/>
      <c:radarChart>
        <c:radarStyle val="marker"/>
        <c:varyColors val="0"/>
        <c:ser>
          <c:idx val="0"/>
          <c:order val="0"/>
          <c:tx>
            <c:strRef>
              <c:f>'Resumen resultado'!$F$4</c:f>
              <c:strCache>
                <c:ptCount val="1"/>
                <c:pt idx="0">
                  <c:v>Total Resultado</c:v>
                </c:pt>
              </c:strCache>
            </c:strRef>
          </c:tx>
          <c:cat>
            <c:strRef>
              <c:f>'Resumen resultado'!$B$5:$B$9</c:f>
              <c:strCache>
                <c:ptCount val="5"/>
                <c:pt idx="0">
                  <c:v>Ambiente de control</c:v>
                </c:pt>
                <c:pt idx="1">
                  <c:v>Evaluación del riesgo</c:v>
                </c:pt>
                <c:pt idx="2">
                  <c:v>Actividades de control</c:v>
                </c:pt>
                <c:pt idx="3">
                  <c:v>Información y comunicación</c:v>
                </c:pt>
                <c:pt idx="4">
                  <c:v>Actividades de monitoreo</c:v>
                </c:pt>
              </c:strCache>
            </c:strRef>
          </c:cat>
          <c:val>
            <c:numRef>
              <c:f>'Resumen resultado'!$F$5:$F$9</c:f>
              <c:numCache>
                <c:formatCode>0%</c:formatCode>
                <c:ptCount val="5"/>
                <c:pt idx="0">
                  <c:v>0.13846153846153847</c:v>
                </c:pt>
                <c:pt idx="1">
                  <c:v>0.2</c:v>
                </c:pt>
                <c:pt idx="2">
                  <c:v>0.2</c:v>
                </c:pt>
                <c:pt idx="3">
                  <c:v>0.2</c:v>
                </c:pt>
                <c:pt idx="4">
                  <c:v>0.2</c:v>
                </c:pt>
              </c:numCache>
            </c:numRef>
          </c:val>
        </c:ser>
        <c:dLbls>
          <c:showLegendKey val="0"/>
          <c:showVal val="0"/>
          <c:showCatName val="0"/>
          <c:showSerName val="0"/>
          <c:showPercent val="0"/>
          <c:showBubbleSize val="0"/>
        </c:dLbls>
        <c:axId val="357871192"/>
        <c:axId val="357871976"/>
      </c:radarChart>
      <c:catAx>
        <c:axId val="357871192"/>
        <c:scaling>
          <c:orientation val="minMax"/>
        </c:scaling>
        <c:delete val="0"/>
        <c:axPos val="b"/>
        <c:majorGridlines/>
        <c:numFmt formatCode="General" sourceLinked="0"/>
        <c:majorTickMark val="out"/>
        <c:minorTickMark val="none"/>
        <c:tickLblPos val="nextTo"/>
        <c:crossAx val="357871976"/>
        <c:crosses val="autoZero"/>
        <c:auto val="1"/>
        <c:lblAlgn val="ctr"/>
        <c:lblOffset val="100"/>
        <c:noMultiLvlLbl val="0"/>
      </c:catAx>
      <c:valAx>
        <c:axId val="357871976"/>
        <c:scaling>
          <c:orientation val="minMax"/>
        </c:scaling>
        <c:delete val="0"/>
        <c:axPos val="l"/>
        <c:majorGridlines/>
        <c:numFmt formatCode="0%" sourceLinked="1"/>
        <c:majorTickMark val="cross"/>
        <c:minorTickMark val="none"/>
        <c:tickLblPos val="nextTo"/>
        <c:crossAx val="3578711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95250</xdr:colOff>
      <xdr:row>11</xdr:row>
      <xdr:rowOff>57150</xdr:rowOff>
    </xdr:from>
    <xdr:to>
      <xdr:col>5</xdr:col>
      <xdr:colOff>581025</xdr:colOff>
      <xdr:row>25</xdr:row>
      <xdr:rowOff>133350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257175</xdr:colOff>
      <xdr:row>11</xdr:row>
      <xdr:rowOff>66675</xdr:rowOff>
    </xdr:from>
    <xdr:to>
      <xdr:col>12</xdr:col>
      <xdr:colOff>257175</xdr:colOff>
      <xdr:row>25</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A44"/>
  <sheetViews>
    <sheetView showGridLines="0" tabSelected="1" zoomScale="85" zoomScaleNormal="85" workbookViewId="0">
      <pane ySplit="1470" activePane="bottomLeft"/>
      <selection pane="bottomLeft" activeCell="F44" sqref="F44"/>
    </sheetView>
  </sheetViews>
  <sheetFormatPr baseColWidth="10" defaultRowHeight="15" x14ac:dyDescent="0.25"/>
  <cols>
    <col min="2" max="2" width="15.7109375" style="2" customWidth="1"/>
    <col min="3" max="3" width="31.7109375" style="2" customWidth="1"/>
    <col min="4" max="4" width="29.140625" customWidth="1"/>
    <col min="5" max="5" width="28.42578125" customWidth="1"/>
    <col min="6" max="6" width="37.7109375" customWidth="1"/>
    <col min="7" max="7" width="1.28515625" customWidth="1"/>
    <col min="8" max="8" width="7.140625" customWidth="1"/>
    <col min="9" max="9" width="6.140625" customWidth="1"/>
    <col min="10" max="10" width="7.140625" hidden="1" customWidth="1"/>
    <col min="11" max="11" width="1.42578125" customWidth="1"/>
  </cols>
  <sheetData>
    <row r="2" spans="1:13 16380:16381" ht="22.5" customHeight="1" x14ac:dyDescent="0.35">
      <c r="A2" s="71" t="s">
        <v>151</v>
      </c>
      <c r="B2" s="71"/>
      <c r="C2" s="71"/>
      <c r="D2" s="71"/>
      <c r="E2" s="71"/>
      <c r="F2" s="71"/>
      <c r="H2" s="69" t="s">
        <v>96</v>
      </c>
      <c r="I2" s="70"/>
      <c r="L2" s="69" t="s">
        <v>98</v>
      </c>
      <c r="M2" s="70"/>
    </row>
    <row r="3" spans="1:13 16380:16381" ht="9" customHeight="1" x14ac:dyDescent="0.25">
      <c r="A3" s="1"/>
      <c r="B3" s="1"/>
      <c r="C3" s="1"/>
      <c r="D3" s="1"/>
      <c r="XEZ3">
        <v>30</v>
      </c>
      <c r="XFA3" t="s">
        <v>93</v>
      </c>
    </row>
    <row r="4" spans="1:13 16380:16381" ht="25.5" x14ac:dyDescent="0.25">
      <c r="A4" s="45">
        <v>1</v>
      </c>
      <c r="B4" s="45" t="s">
        <v>0</v>
      </c>
      <c r="C4" s="45" t="s">
        <v>1</v>
      </c>
      <c r="D4" s="45" t="s">
        <v>2</v>
      </c>
      <c r="E4" s="65" t="s">
        <v>240</v>
      </c>
      <c r="F4" s="65" t="s">
        <v>239</v>
      </c>
      <c r="G4" s="52"/>
      <c r="H4" s="62" t="s">
        <v>92</v>
      </c>
      <c r="I4" s="62" t="s">
        <v>99</v>
      </c>
      <c r="J4" s="63" t="s">
        <v>97</v>
      </c>
      <c r="K4" s="63"/>
      <c r="L4" s="64" t="s">
        <v>91</v>
      </c>
      <c r="M4" s="62" t="s">
        <v>97</v>
      </c>
      <c r="XEZ4">
        <v>10</v>
      </c>
      <c r="XFA4" t="s">
        <v>95</v>
      </c>
    </row>
    <row r="5" spans="1:13 16380:16381" ht="76.5" x14ac:dyDescent="0.25">
      <c r="A5" s="47" t="s">
        <v>65</v>
      </c>
      <c r="B5" s="48" t="s">
        <v>6</v>
      </c>
      <c r="C5" s="48" t="s">
        <v>7</v>
      </c>
      <c r="D5" s="47" t="s">
        <v>102</v>
      </c>
      <c r="E5" s="49" t="s">
        <v>101</v>
      </c>
      <c r="F5" s="49" t="s">
        <v>100</v>
      </c>
      <c r="G5" s="46"/>
      <c r="H5" s="50" t="s">
        <v>94</v>
      </c>
      <c r="I5" s="51">
        <v>10</v>
      </c>
      <c r="J5" s="52">
        <f t="shared" ref="J5:J40" si="0">IF(H5="Si",1,IF(H5="No",0,""))</f>
        <v>0</v>
      </c>
      <c r="K5" s="46"/>
      <c r="L5" s="53">
        <f>IF(J5="",0,IF(J5=1,I5,I5))</f>
        <v>10</v>
      </c>
      <c r="M5" s="54">
        <f>IF(J5=1,L5/$L$41,IF(J5=0,0,""))</f>
        <v>0</v>
      </c>
    </row>
    <row r="6" spans="1:13 16380:16381" ht="140.25" x14ac:dyDescent="0.25">
      <c r="A6" s="47" t="s">
        <v>66</v>
      </c>
      <c r="B6" s="48" t="s">
        <v>6</v>
      </c>
      <c r="C6" s="48" t="s">
        <v>7</v>
      </c>
      <c r="D6" s="47" t="s">
        <v>18</v>
      </c>
      <c r="E6" s="55" t="s">
        <v>19</v>
      </c>
      <c r="F6" s="55" t="s">
        <v>20</v>
      </c>
      <c r="G6" s="46"/>
      <c r="H6" s="50" t="s">
        <v>94</v>
      </c>
      <c r="I6" s="51">
        <v>30</v>
      </c>
      <c r="J6" s="52">
        <f t="shared" si="0"/>
        <v>0</v>
      </c>
      <c r="K6" s="46"/>
      <c r="L6" s="53">
        <f t="shared" ref="L6:L11" si="1">IF(J6="",0,IF(J6=1,I6,I6))</f>
        <v>30</v>
      </c>
      <c r="M6" s="54">
        <f>IF(J6=1,L6/$L$41,IF(J6=0,0,""))</f>
        <v>0</v>
      </c>
    </row>
    <row r="7" spans="1:13 16380:16381" ht="153" x14ac:dyDescent="0.25">
      <c r="A7" s="47" t="s">
        <v>67</v>
      </c>
      <c r="B7" s="48" t="s">
        <v>6</v>
      </c>
      <c r="C7" s="48" t="s">
        <v>7</v>
      </c>
      <c r="D7" s="47" t="s">
        <v>21</v>
      </c>
      <c r="E7" s="55" t="s">
        <v>106</v>
      </c>
      <c r="F7" s="55" t="s">
        <v>107</v>
      </c>
      <c r="G7" s="46"/>
      <c r="H7" s="50" t="s">
        <v>93</v>
      </c>
      <c r="I7" s="51">
        <v>30</v>
      </c>
      <c r="J7" s="52">
        <f t="shared" si="0"/>
        <v>1</v>
      </c>
      <c r="K7" s="46"/>
      <c r="L7" s="53">
        <f t="shared" si="1"/>
        <v>30</v>
      </c>
      <c r="M7" s="54">
        <f>IF(J7=1,L7/$L$41,IF(J7=0,0,""))</f>
        <v>3.0612244897959183E-2</v>
      </c>
    </row>
    <row r="8" spans="1:13 16380:16381" ht="114.75" x14ac:dyDescent="0.25">
      <c r="A8" s="47" t="s">
        <v>84</v>
      </c>
      <c r="B8" s="48" t="s">
        <v>6</v>
      </c>
      <c r="C8" s="48" t="s">
        <v>83</v>
      </c>
      <c r="D8" s="47" t="s">
        <v>104</v>
      </c>
      <c r="E8" s="55" t="s">
        <v>103</v>
      </c>
      <c r="F8" s="55" t="s">
        <v>105</v>
      </c>
      <c r="G8" s="46"/>
      <c r="H8" s="50" t="s">
        <v>93</v>
      </c>
      <c r="I8" s="51">
        <v>20</v>
      </c>
      <c r="J8" s="52">
        <f t="shared" si="0"/>
        <v>1</v>
      </c>
      <c r="K8" s="46"/>
      <c r="L8" s="53">
        <f t="shared" ref="L8" si="2">IF(J8="",0,IF(J8=1,I8,I8))</f>
        <v>20</v>
      </c>
      <c r="M8" s="54">
        <f>IF(J8=1,L8/$L$41,IF(J8=0,0,""))</f>
        <v>2.0408163265306121E-2</v>
      </c>
    </row>
    <row r="9" spans="1:13 16380:16381" ht="191.25" x14ac:dyDescent="0.25">
      <c r="A9" s="47" t="s">
        <v>68</v>
      </c>
      <c r="B9" s="48" t="s">
        <v>6</v>
      </c>
      <c r="C9" s="48" t="s">
        <v>27</v>
      </c>
      <c r="D9" s="47" t="s">
        <v>109</v>
      </c>
      <c r="E9" s="56" t="s">
        <v>111</v>
      </c>
      <c r="F9" s="56" t="s">
        <v>110</v>
      </c>
      <c r="G9" s="46"/>
      <c r="H9" s="50" t="s">
        <v>93</v>
      </c>
      <c r="I9" s="51">
        <v>30</v>
      </c>
      <c r="J9" s="52">
        <f t="shared" si="0"/>
        <v>1</v>
      </c>
      <c r="K9" s="46"/>
      <c r="L9" s="53">
        <f t="shared" si="1"/>
        <v>30</v>
      </c>
      <c r="M9" s="54">
        <f>IF(J9=1,L9/$L$41,IF(J9=0,0,""))</f>
        <v>3.0612244897959183E-2</v>
      </c>
    </row>
    <row r="10" spans="1:13 16380:16381" ht="63.75" x14ac:dyDescent="0.25">
      <c r="A10" s="47" t="s">
        <v>61</v>
      </c>
      <c r="B10" s="48" t="s">
        <v>6</v>
      </c>
      <c r="C10" s="48" t="s">
        <v>45</v>
      </c>
      <c r="D10" s="47">
        <v>1</v>
      </c>
      <c r="E10" s="57" t="s">
        <v>112</v>
      </c>
      <c r="F10" s="55" t="s">
        <v>46</v>
      </c>
      <c r="G10" s="46"/>
      <c r="H10" s="50" t="s">
        <v>93</v>
      </c>
      <c r="I10" s="51">
        <v>20</v>
      </c>
      <c r="J10" s="52">
        <f t="shared" si="0"/>
        <v>1</v>
      </c>
      <c r="K10" s="46"/>
      <c r="L10" s="53">
        <f t="shared" si="1"/>
        <v>20</v>
      </c>
      <c r="M10" s="54">
        <f>IF(J10=1,L10/$L$41,IF(J10=0,0,""))</f>
        <v>2.0408163265306121E-2</v>
      </c>
    </row>
    <row r="11" spans="1:13 16380:16381" ht="153" x14ac:dyDescent="0.25">
      <c r="A11" s="47" t="s">
        <v>62</v>
      </c>
      <c r="B11" s="48" t="s">
        <v>6</v>
      </c>
      <c r="C11" s="48" t="s">
        <v>45</v>
      </c>
      <c r="D11" s="47" t="s">
        <v>47</v>
      </c>
      <c r="E11" s="55" t="s">
        <v>48</v>
      </c>
      <c r="F11" s="58" t="s">
        <v>49</v>
      </c>
      <c r="G11" s="46"/>
      <c r="H11" s="50" t="s">
        <v>93</v>
      </c>
      <c r="I11" s="51">
        <v>30</v>
      </c>
      <c r="J11" s="52">
        <f t="shared" si="0"/>
        <v>1</v>
      </c>
      <c r="K11" s="46"/>
      <c r="L11" s="53">
        <f t="shared" si="1"/>
        <v>30</v>
      </c>
      <c r="M11" s="54">
        <f>IF(J11=1,L11/$L$41,IF(J11=0,0,""))</f>
        <v>3.0612244897959183E-2</v>
      </c>
    </row>
    <row r="12" spans="1:13 16380:16381" ht="140.25" x14ac:dyDescent="0.25">
      <c r="A12" s="47" t="s">
        <v>63</v>
      </c>
      <c r="B12" s="48" t="s">
        <v>6</v>
      </c>
      <c r="C12" s="48" t="s">
        <v>45</v>
      </c>
      <c r="D12" s="47" t="s">
        <v>47</v>
      </c>
      <c r="E12" s="55" t="s">
        <v>51</v>
      </c>
      <c r="F12" s="58" t="s">
        <v>108</v>
      </c>
      <c r="G12" s="46"/>
      <c r="H12" s="50" t="s">
        <v>93</v>
      </c>
      <c r="I12" s="51">
        <v>20</v>
      </c>
      <c r="J12" s="52">
        <f t="shared" si="0"/>
        <v>1</v>
      </c>
      <c r="K12" s="46"/>
      <c r="L12" s="53">
        <f>IF(J12="",0,IF(J12=1,I12,I12))</f>
        <v>20</v>
      </c>
      <c r="M12" s="54">
        <f>IF(J12=1,L12/$L$41,IF(J12=0,0,""))</f>
        <v>2.0408163265306121E-2</v>
      </c>
    </row>
    <row r="13" spans="1:13 16380:16381" ht="204" x14ac:dyDescent="0.25">
      <c r="A13" s="47" t="s">
        <v>64</v>
      </c>
      <c r="B13" s="48" t="s">
        <v>6</v>
      </c>
      <c r="C13" s="48" t="s">
        <v>45</v>
      </c>
      <c r="D13" s="47">
        <v>4</v>
      </c>
      <c r="E13" s="55" t="s">
        <v>114</v>
      </c>
      <c r="F13" s="58" t="s">
        <v>115</v>
      </c>
      <c r="G13" s="46"/>
      <c r="H13" s="50" t="s">
        <v>93</v>
      </c>
      <c r="I13" s="51">
        <v>30</v>
      </c>
      <c r="J13" s="52">
        <f t="shared" si="0"/>
        <v>1</v>
      </c>
      <c r="K13" s="46"/>
      <c r="L13" s="53">
        <f t="shared" ref="L13:L40" si="3">IF(J13="",0,IF(J13=1,I13,I13))</f>
        <v>30</v>
      </c>
      <c r="M13" s="54">
        <f>IF(J13=1,L13/$L$41,IF(J13=0,0,""))</f>
        <v>3.0612244897959183E-2</v>
      </c>
    </row>
    <row r="14" spans="1:13 16380:16381" ht="140.25" x14ac:dyDescent="0.25">
      <c r="A14" s="47" t="s">
        <v>85</v>
      </c>
      <c r="B14" s="48" t="s">
        <v>6</v>
      </c>
      <c r="C14" s="48" t="s">
        <v>86</v>
      </c>
      <c r="D14" s="47" t="s">
        <v>116</v>
      </c>
      <c r="E14" s="55" t="s">
        <v>50</v>
      </c>
      <c r="F14" s="57" t="s">
        <v>113</v>
      </c>
      <c r="G14" s="46"/>
      <c r="H14" s="50" t="s">
        <v>94</v>
      </c>
      <c r="I14" s="51">
        <v>10</v>
      </c>
      <c r="J14" s="52">
        <f t="shared" si="0"/>
        <v>0</v>
      </c>
      <c r="K14" s="46"/>
      <c r="L14" s="53">
        <f t="shared" si="3"/>
        <v>10</v>
      </c>
      <c r="M14" s="54">
        <f>IF(J14=1,L14/$L$41,IF(J14=0,0,""))</f>
        <v>0</v>
      </c>
    </row>
    <row r="15" spans="1:13 16380:16381" ht="165.75" x14ac:dyDescent="0.25">
      <c r="A15" s="47" t="s">
        <v>69</v>
      </c>
      <c r="B15" s="48" t="s">
        <v>3</v>
      </c>
      <c r="C15" s="48" t="s">
        <v>4</v>
      </c>
      <c r="D15" s="47" t="s">
        <v>116</v>
      </c>
      <c r="E15" s="49" t="s">
        <v>117</v>
      </c>
      <c r="F15" s="49" t="s">
        <v>5</v>
      </c>
      <c r="G15" s="46"/>
      <c r="H15" s="50" t="s">
        <v>94</v>
      </c>
      <c r="I15" s="51">
        <v>30</v>
      </c>
      <c r="J15" s="52">
        <f t="shared" si="0"/>
        <v>0</v>
      </c>
      <c r="K15" s="46"/>
      <c r="L15" s="53">
        <f t="shared" si="3"/>
        <v>30</v>
      </c>
      <c r="M15" s="54">
        <f>IF(J15=1,L15/$L$41,IF(J15=0,0,""))</f>
        <v>0</v>
      </c>
    </row>
    <row r="16" spans="1:13 16380:16381" ht="51" x14ac:dyDescent="0.25">
      <c r="A16" s="47" t="s">
        <v>70</v>
      </c>
      <c r="B16" s="48" t="s">
        <v>3</v>
      </c>
      <c r="C16" s="48" t="s">
        <v>22</v>
      </c>
      <c r="D16" s="47" t="s">
        <v>102</v>
      </c>
      <c r="E16" s="55" t="s">
        <v>118</v>
      </c>
      <c r="F16" s="55" t="s">
        <v>119</v>
      </c>
      <c r="G16" s="46"/>
      <c r="H16" s="50" t="s">
        <v>93</v>
      </c>
      <c r="I16" s="51">
        <v>30</v>
      </c>
      <c r="J16" s="52">
        <f t="shared" si="0"/>
        <v>1</v>
      </c>
      <c r="K16" s="46"/>
      <c r="L16" s="53">
        <f t="shared" si="3"/>
        <v>30</v>
      </c>
      <c r="M16" s="54">
        <f>IF(J16=1,L16/$L$41,IF(J16=0,0,""))</f>
        <v>3.0612244897959183E-2</v>
      </c>
    </row>
    <row r="17" spans="1:13" ht="127.5" x14ac:dyDescent="0.25">
      <c r="A17" s="47" t="s">
        <v>71</v>
      </c>
      <c r="B17" s="48" t="s">
        <v>3</v>
      </c>
      <c r="C17" s="48" t="s">
        <v>22</v>
      </c>
      <c r="D17" s="47">
        <v>5</v>
      </c>
      <c r="E17" s="55" t="s">
        <v>120</v>
      </c>
      <c r="F17" s="55" t="s">
        <v>121</v>
      </c>
      <c r="G17" s="46"/>
      <c r="H17" s="50" t="s">
        <v>93</v>
      </c>
      <c r="I17" s="51">
        <v>30</v>
      </c>
      <c r="J17" s="52">
        <f t="shared" si="0"/>
        <v>1</v>
      </c>
      <c r="K17" s="46"/>
      <c r="L17" s="53">
        <f t="shared" si="3"/>
        <v>30</v>
      </c>
      <c r="M17" s="54">
        <f t="shared" ref="M17:M40" si="4">IF(J17=1,L17/$L$41,IF(J17=0,0,""))</f>
        <v>3.0612244897959183E-2</v>
      </c>
    </row>
    <row r="18" spans="1:13" ht="114.75" x14ac:dyDescent="0.25">
      <c r="A18" s="47" t="s">
        <v>87</v>
      </c>
      <c r="B18" s="48" t="s">
        <v>3</v>
      </c>
      <c r="C18" s="48" t="s">
        <v>88</v>
      </c>
      <c r="D18" s="47" t="s">
        <v>102</v>
      </c>
      <c r="E18" s="55" t="s">
        <v>122</v>
      </c>
      <c r="F18" s="55" t="s">
        <v>149</v>
      </c>
      <c r="G18" s="46"/>
      <c r="H18" s="50" t="s">
        <v>93</v>
      </c>
      <c r="I18" s="51">
        <v>20</v>
      </c>
      <c r="J18" s="52">
        <f t="shared" si="0"/>
        <v>1</v>
      </c>
      <c r="K18" s="46"/>
      <c r="L18" s="53">
        <f t="shared" si="3"/>
        <v>20</v>
      </c>
      <c r="M18" s="54">
        <f t="shared" si="4"/>
        <v>2.0408163265306121E-2</v>
      </c>
    </row>
    <row r="19" spans="1:13" ht="102" x14ac:dyDescent="0.25">
      <c r="A19" s="47" t="s">
        <v>90</v>
      </c>
      <c r="B19" s="48" t="s">
        <v>3</v>
      </c>
      <c r="C19" s="48" t="s">
        <v>89</v>
      </c>
      <c r="D19" s="47" t="s">
        <v>109</v>
      </c>
      <c r="E19" s="55" t="s">
        <v>123</v>
      </c>
      <c r="F19" s="55" t="s">
        <v>150</v>
      </c>
      <c r="G19" s="46"/>
      <c r="H19" s="50" t="s">
        <v>93</v>
      </c>
      <c r="I19" s="51">
        <v>10</v>
      </c>
      <c r="J19" s="52">
        <f t="shared" si="0"/>
        <v>1</v>
      </c>
      <c r="K19" s="46"/>
      <c r="L19" s="53">
        <f t="shared" si="3"/>
        <v>10</v>
      </c>
      <c r="M19" s="54">
        <f t="shared" si="4"/>
        <v>1.020408163265306E-2</v>
      </c>
    </row>
    <row r="20" spans="1:13" ht="127.5" x14ac:dyDescent="0.25">
      <c r="A20" s="47" t="s">
        <v>72</v>
      </c>
      <c r="B20" s="48" t="s">
        <v>14</v>
      </c>
      <c r="C20" s="48" t="s">
        <v>17</v>
      </c>
      <c r="D20" s="47">
        <v>6</v>
      </c>
      <c r="E20" s="55" t="s">
        <v>125</v>
      </c>
      <c r="F20" s="55" t="s">
        <v>124</v>
      </c>
      <c r="G20" s="46"/>
      <c r="H20" s="50" t="s">
        <v>93</v>
      </c>
      <c r="I20" s="51">
        <v>30</v>
      </c>
      <c r="J20" s="52">
        <f t="shared" si="0"/>
        <v>1</v>
      </c>
      <c r="K20" s="46"/>
      <c r="L20" s="53">
        <f t="shared" si="3"/>
        <v>30</v>
      </c>
      <c r="M20" s="54">
        <f t="shared" si="4"/>
        <v>3.0612244897959183E-2</v>
      </c>
    </row>
    <row r="21" spans="1:13" ht="108" x14ac:dyDescent="0.25">
      <c r="A21" s="47" t="s">
        <v>74</v>
      </c>
      <c r="B21" s="48" t="s">
        <v>14</v>
      </c>
      <c r="C21" s="48" t="s">
        <v>32</v>
      </c>
      <c r="D21" s="47">
        <v>2</v>
      </c>
      <c r="E21" s="55" t="s">
        <v>127</v>
      </c>
      <c r="F21" s="59" t="s">
        <v>33</v>
      </c>
      <c r="G21" s="46"/>
      <c r="H21" s="50" t="s">
        <v>93</v>
      </c>
      <c r="I21" s="51">
        <v>30</v>
      </c>
      <c r="J21" s="52">
        <f t="shared" si="0"/>
        <v>1</v>
      </c>
      <c r="K21" s="46"/>
      <c r="L21" s="53">
        <f t="shared" si="3"/>
        <v>30</v>
      </c>
      <c r="M21" s="54">
        <f t="shared" si="4"/>
        <v>3.0612244897959183E-2</v>
      </c>
    </row>
    <row r="22" spans="1:13" ht="132" x14ac:dyDescent="0.25">
      <c r="A22" s="47" t="s">
        <v>75</v>
      </c>
      <c r="B22" s="48" t="s">
        <v>14</v>
      </c>
      <c r="C22" s="48" t="s">
        <v>32</v>
      </c>
      <c r="D22" s="47">
        <v>1</v>
      </c>
      <c r="E22" s="55" t="s">
        <v>128</v>
      </c>
      <c r="F22" s="59" t="s">
        <v>129</v>
      </c>
      <c r="G22" s="46"/>
      <c r="H22" s="50" t="s">
        <v>93</v>
      </c>
      <c r="I22" s="51">
        <v>30</v>
      </c>
      <c r="J22" s="52">
        <f t="shared" si="0"/>
        <v>1</v>
      </c>
      <c r="K22" s="46"/>
      <c r="L22" s="53">
        <f t="shared" si="3"/>
        <v>30</v>
      </c>
      <c r="M22" s="54">
        <f t="shared" si="4"/>
        <v>3.0612244897959183E-2</v>
      </c>
    </row>
    <row r="23" spans="1:13" ht="120" x14ac:dyDescent="0.25">
      <c r="A23" s="47" t="s">
        <v>76</v>
      </c>
      <c r="B23" s="48" t="s">
        <v>14</v>
      </c>
      <c r="C23" s="48" t="s">
        <v>32</v>
      </c>
      <c r="D23" s="47">
        <v>1</v>
      </c>
      <c r="E23" s="55" t="s">
        <v>130</v>
      </c>
      <c r="F23" s="59" t="s">
        <v>131</v>
      </c>
      <c r="G23" s="46"/>
      <c r="H23" s="50" t="s">
        <v>93</v>
      </c>
      <c r="I23" s="51">
        <v>30</v>
      </c>
      <c r="J23" s="52">
        <f t="shared" si="0"/>
        <v>1</v>
      </c>
      <c r="K23" s="46"/>
      <c r="L23" s="53">
        <f t="shared" si="3"/>
        <v>30</v>
      </c>
      <c r="M23" s="54">
        <f t="shared" si="4"/>
        <v>3.0612244897959183E-2</v>
      </c>
    </row>
    <row r="24" spans="1:13" ht="120" x14ac:dyDescent="0.25">
      <c r="A24" s="47" t="s">
        <v>77</v>
      </c>
      <c r="B24" s="48" t="s">
        <v>14</v>
      </c>
      <c r="C24" s="48" t="s">
        <v>32</v>
      </c>
      <c r="D24" s="47">
        <v>3</v>
      </c>
      <c r="E24" s="55" t="s">
        <v>132</v>
      </c>
      <c r="F24" s="59" t="s">
        <v>133</v>
      </c>
      <c r="G24" s="46"/>
      <c r="H24" s="50" t="s">
        <v>93</v>
      </c>
      <c r="I24" s="51">
        <v>30</v>
      </c>
      <c r="J24" s="52">
        <f t="shared" si="0"/>
        <v>1</v>
      </c>
      <c r="K24" s="46"/>
      <c r="L24" s="53">
        <f t="shared" si="3"/>
        <v>30</v>
      </c>
      <c r="M24" s="54">
        <f t="shared" si="4"/>
        <v>3.0612244897959183E-2</v>
      </c>
    </row>
    <row r="25" spans="1:13" ht="144" x14ac:dyDescent="0.25">
      <c r="A25" s="47" t="s">
        <v>78</v>
      </c>
      <c r="B25" s="48" t="s">
        <v>14</v>
      </c>
      <c r="C25" s="48" t="s">
        <v>32</v>
      </c>
      <c r="D25" s="47">
        <v>3</v>
      </c>
      <c r="E25" s="55" t="s">
        <v>36</v>
      </c>
      <c r="F25" s="59" t="s">
        <v>37</v>
      </c>
      <c r="G25" s="46"/>
      <c r="H25" s="50" t="s">
        <v>93</v>
      </c>
      <c r="I25" s="51">
        <v>30</v>
      </c>
      <c r="J25" s="52">
        <f t="shared" si="0"/>
        <v>1</v>
      </c>
      <c r="K25" s="46"/>
      <c r="L25" s="53">
        <f t="shared" si="3"/>
        <v>30</v>
      </c>
      <c r="M25" s="54">
        <f t="shared" si="4"/>
        <v>3.0612244897959183E-2</v>
      </c>
    </row>
    <row r="26" spans="1:13" ht="89.25" x14ac:dyDescent="0.25">
      <c r="A26" s="47" t="s">
        <v>79</v>
      </c>
      <c r="B26" s="48" t="s">
        <v>14</v>
      </c>
      <c r="C26" s="48" t="s">
        <v>32</v>
      </c>
      <c r="D26" s="47">
        <v>2</v>
      </c>
      <c r="E26" s="55" t="s">
        <v>38</v>
      </c>
      <c r="F26" s="59" t="s">
        <v>39</v>
      </c>
      <c r="G26" s="46"/>
      <c r="H26" s="50" t="s">
        <v>93</v>
      </c>
      <c r="I26" s="51">
        <v>30</v>
      </c>
      <c r="J26" s="52">
        <f t="shared" si="0"/>
        <v>1</v>
      </c>
      <c r="K26" s="46"/>
      <c r="L26" s="53">
        <f t="shared" si="3"/>
        <v>30</v>
      </c>
      <c r="M26" s="54">
        <f t="shared" si="4"/>
        <v>3.0612244897959183E-2</v>
      </c>
    </row>
    <row r="27" spans="1:13" ht="89.25" x14ac:dyDescent="0.25">
      <c r="A27" s="47" t="s">
        <v>80</v>
      </c>
      <c r="B27" s="48" t="s">
        <v>14</v>
      </c>
      <c r="C27" s="48" t="s">
        <v>32</v>
      </c>
      <c r="D27" s="47">
        <v>3</v>
      </c>
      <c r="E27" s="55" t="s">
        <v>40</v>
      </c>
      <c r="F27" s="59" t="s">
        <v>134</v>
      </c>
      <c r="G27" s="46"/>
      <c r="H27" s="50" t="s">
        <v>93</v>
      </c>
      <c r="I27" s="51">
        <v>30</v>
      </c>
      <c r="J27" s="52">
        <f t="shared" si="0"/>
        <v>1</v>
      </c>
      <c r="K27" s="46"/>
      <c r="L27" s="53">
        <f t="shared" si="3"/>
        <v>30</v>
      </c>
      <c r="M27" s="54">
        <f t="shared" si="4"/>
        <v>3.0612244897959183E-2</v>
      </c>
    </row>
    <row r="28" spans="1:13" ht="153" x14ac:dyDescent="0.25">
      <c r="A28" s="47" t="s">
        <v>81</v>
      </c>
      <c r="B28" s="48" t="s">
        <v>14</v>
      </c>
      <c r="C28" s="48" t="s">
        <v>32</v>
      </c>
      <c r="D28" s="47">
        <v>1</v>
      </c>
      <c r="E28" s="55" t="s">
        <v>41</v>
      </c>
      <c r="F28" s="55" t="s">
        <v>135</v>
      </c>
      <c r="G28" s="46"/>
      <c r="H28" s="50" t="s">
        <v>93</v>
      </c>
      <c r="I28" s="51">
        <v>30</v>
      </c>
      <c r="J28" s="52">
        <f t="shared" si="0"/>
        <v>1</v>
      </c>
      <c r="K28" s="46"/>
      <c r="L28" s="53">
        <f t="shared" si="3"/>
        <v>30</v>
      </c>
      <c r="M28" s="54">
        <f t="shared" si="4"/>
        <v>3.0612244897959183E-2</v>
      </c>
    </row>
    <row r="29" spans="1:13" ht="84" x14ac:dyDescent="0.25">
      <c r="A29" s="47" t="s">
        <v>82</v>
      </c>
      <c r="B29" s="48" t="s">
        <v>14</v>
      </c>
      <c r="C29" s="48" t="s">
        <v>32</v>
      </c>
      <c r="D29" s="47">
        <v>1</v>
      </c>
      <c r="E29" s="55" t="s">
        <v>42</v>
      </c>
      <c r="F29" s="59" t="s">
        <v>43</v>
      </c>
      <c r="G29" s="46"/>
      <c r="H29" s="50" t="s">
        <v>93</v>
      </c>
      <c r="I29" s="51">
        <v>30</v>
      </c>
      <c r="J29" s="52">
        <f t="shared" si="0"/>
        <v>1</v>
      </c>
      <c r="K29" s="46"/>
      <c r="L29" s="53">
        <f t="shared" si="3"/>
        <v>30</v>
      </c>
      <c r="M29" s="54">
        <f t="shared" si="4"/>
        <v>3.0612244897959183E-2</v>
      </c>
    </row>
    <row r="30" spans="1:13" ht="191.25" x14ac:dyDescent="0.25">
      <c r="A30" s="47" t="s">
        <v>73</v>
      </c>
      <c r="B30" s="48" t="s">
        <v>14</v>
      </c>
      <c r="C30" s="48" t="s">
        <v>136</v>
      </c>
      <c r="D30" s="47">
        <v>1</v>
      </c>
      <c r="E30" s="55" t="s">
        <v>137</v>
      </c>
      <c r="F30" s="55" t="s">
        <v>16</v>
      </c>
      <c r="G30" s="46"/>
      <c r="H30" s="50" t="s">
        <v>93</v>
      </c>
      <c r="I30" s="51">
        <v>30</v>
      </c>
      <c r="J30" s="52">
        <f t="shared" si="0"/>
        <v>1</v>
      </c>
      <c r="K30" s="46"/>
      <c r="L30" s="53">
        <f t="shared" si="3"/>
        <v>30</v>
      </c>
      <c r="M30" s="54">
        <f t="shared" si="4"/>
        <v>3.0612244897959183E-2</v>
      </c>
    </row>
    <row r="31" spans="1:13" ht="102" x14ac:dyDescent="0.25">
      <c r="A31" s="47" t="s">
        <v>233</v>
      </c>
      <c r="B31" s="48" t="s">
        <v>14</v>
      </c>
      <c r="C31" s="48" t="s">
        <v>15</v>
      </c>
      <c r="D31" s="47">
        <v>1</v>
      </c>
      <c r="E31" s="55" t="s">
        <v>31</v>
      </c>
      <c r="F31" s="55" t="s">
        <v>126</v>
      </c>
      <c r="G31" s="46"/>
      <c r="H31" s="50" t="s">
        <v>93</v>
      </c>
      <c r="I31" s="51">
        <v>30</v>
      </c>
      <c r="J31" s="52">
        <f>IF(H31="Si",1,IF(H31="No",0,""))</f>
        <v>1</v>
      </c>
      <c r="K31" s="46"/>
      <c r="L31" s="53">
        <f>IF(J31="",0,IF(J31=1,I31,I31))</f>
        <v>30</v>
      </c>
      <c r="M31" s="54">
        <f t="shared" si="4"/>
        <v>3.0612244897959183E-2</v>
      </c>
    </row>
    <row r="32" spans="1:13" ht="63.75" x14ac:dyDescent="0.25">
      <c r="A32" s="47" t="s">
        <v>56</v>
      </c>
      <c r="B32" s="48" t="s">
        <v>11</v>
      </c>
      <c r="C32" s="48" t="s">
        <v>12</v>
      </c>
      <c r="D32" s="47" t="s">
        <v>116</v>
      </c>
      <c r="E32" s="60" t="s">
        <v>138</v>
      </c>
      <c r="F32" s="49" t="s">
        <v>139</v>
      </c>
      <c r="G32" s="46"/>
      <c r="H32" s="50" t="s">
        <v>93</v>
      </c>
      <c r="I32" s="51">
        <v>30</v>
      </c>
      <c r="J32" s="52">
        <f t="shared" si="0"/>
        <v>1</v>
      </c>
      <c r="K32" s="46"/>
      <c r="L32" s="53">
        <f t="shared" si="3"/>
        <v>30</v>
      </c>
      <c r="M32" s="54">
        <f t="shared" si="4"/>
        <v>3.0612244897959183E-2</v>
      </c>
    </row>
    <row r="33" spans="1:13" ht="102" x14ac:dyDescent="0.25">
      <c r="A33" s="47" t="s">
        <v>57</v>
      </c>
      <c r="B33" s="48" t="s">
        <v>11</v>
      </c>
      <c r="C33" s="48" t="s">
        <v>12</v>
      </c>
      <c r="D33" s="47" t="s">
        <v>116</v>
      </c>
      <c r="E33" s="55" t="s">
        <v>13</v>
      </c>
      <c r="F33" s="55" t="s">
        <v>140</v>
      </c>
      <c r="G33" s="46"/>
      <c r="H33" s="50" t="s">
        <v>93</v>
      </c>
      <c r="I33" s="51">
        <v>30</v>
      </c>
      <c r="J33" s="52">
        <f t="shared" si="0"/>
        <v>1</v>
      </c>
      <c r="K33" s="46"/>
      <c r="L33" s="53">
        <f t="shared" si="3"/>
        <v>30</v>
      </c>
      <c r="M33" s="54">
        <f t="shared" si="4"/>
        <v>3.0612244897959183E-2</v>
      </c>
    </row>
    <row r="34" spans="1:13" ht="84" x14ac:dyDescent="0.25">
      <c r="A34" s="47" t="s">
        <v>58</v>
      </c>
      <c r="B34" s="48" t="s">
        <v>11</v>
      </c>
      <c r="C34" s="48" t="s">
        <v>34</v>
      </c>
      <c r="D34" s="47">
        <v>4</v>
      </c>
      <c r="E34" s="55" t="s">
        <v>35</v>
      </c>
      <c r="F34" s="59" t="s">
        <v>141</v>
      </c>
      <c r="G34" s="46"/>
      <c r="H34" s="50" t="s">
        <v>93</v>
      </c>
      <c r="I34" s="51">
        <v>30</v>
      </c>
      <c r="J34" s="52">
        <f t="shared" si="0"/>
        <v>1</v>
      </c>
      <c r="K34" s="46"/>
      <c r="L34" s="53">
        <f t="shared" si="3"/>
        <v>30</v>
      </c>
      <c r="M34" s="54">
        <f t="shared" si="4"/>
        <v>3.0612244897959183E-2</v>
      </c>
    </row>
    <row r="35" spans="1:13" ht="114.75" x14ac:dyDescent="0.25">
      <c r="A35" s="47" t="s">
        <v>59</v>
      </c>
      <c r="B35" s="48" t="s">
        <v>11</v>
      </c>
      <c r="C35" s="48" t="s">
        <v>28</v>
      </c>
      <c r="D35" s="47" t="s">
        <v>29</v>
      </c>
      <c r="E35" s="55" t="s">
        <v>142</v>
      </c>
      <c r="F35" s="61" t="s">
        <v>143</v>
      </c>
      <c r="G35" s="46"/>
      <c r="H35" s="50" t="s">
        <v>93</v>
      </c>
      <c r="I35" s="51">
        <v>30</v>
      </c>
      <c r="J35" s="52">
        <f t="shared" si="0"/>
        <v>1</v>
      </c>
      <c r="K35" s="46"/>
      <c r="L35" s="53">
        <f t="shared" si="3"/>
        <v>30</v>
      </c>
      <c r="M35" s="54">
        <f t="shared" si="4"/>
        <v>3.0612244897959183E-2</v>
      </c>
    </row>
    <row r="36" spans="1:13" ht="178.5" x14ac:dyDescent="0.25">
      <c r="A36" s="47" t="s">
        <v>60</v>
      </c>
      <c r="B36" s="48" t="s">
        <v>11</v>
      </c>
      <c r="C36" s="48" t="s">
        <v>28</v>
      </c>
      <c r="D36" s="47">
        <v>2</v>
      </c>
      <c r="E36" s="58" t="s">
        <v>44</v>
      </c>
      <c r="F36" s="60" t="s">
        <v>144</v>
      </c>
      <c r="G36" s="46"/>
      <c r="H36" s="50" t="s">
        <v>93</v>
      </c>
      <c r="I36" s="51">
        <v>30</v>
      </c>
      <c r="J36" s="52">
        <f t="shared" si="0"/>
        <v>1</v>
      </c>
      <c r="K36" s="46"/>
      <c r="L36" s="53">
        <f t="shared" si="3"/>
        <v>30</v>
      </c>
      <c r="M36" s="54">
        <f t="shared" si="4"/>
        <v>3.0612244897959183E-2</v>
      </c>
    </row>
    <row r="37" spans="1:13" ht="178.5" x14ac:dyDescent="0.25">
      <c r="A37" s="47" t="s">
        <v>52</v>
      </c>
      <c r="B37" s="48" t="s">
        <v>30</v>
      </c>
      <c r="C37" s="48" t="s">
        <v>146</v>
      </c>
      <c r="D37" s="47">
        <v>1</v>
      </c>
      <c r="E37" s="55" t="s">
        <v>148</v>
      </c>
      <c r="F37" s="55" t="s">
        <v>23</v>
      </c>
      <c r="G37" s="46"/>
      <c r="H37" s="50" t="s">
        <v>93</v>
      </c>
      <c r="I37" s="51">
        <v>30</v>
      </c>
      <c r="J37" s="52">
        <f t="shared" si="0"/>
        <v>1</v>
      </c>
      <c r="K37" s="46"/>
      <c r="L37" s="53">
        <f t="shared" si="3"/>
        <v>30</v>
      </c>
      <c r="M37" s="54">
        <f t="shared" si="4"/>
        <v>3.0612244897959183E-2</v>
      </c>
    </row>
    <row r="38" spans="1:13" ht="140.25" x14ac:dyDescent="0.25">
      <c r="A38" s="47" t="s">
        <v>53</v>
      </c>
      <c r="B38" s="48" t="s">
        <v>30</v>
      </c>
      <c r="C38" s="48" t="s">
        <v>24</v>
      </c>
      <c r="D38" s="47" t="s">
        <v>109</v>
      </c>
      <c r="E38" s="55" t="s">
        <v>25</v>
      </c>
      <c r="F38" s="55" t="s">
        <v>26</v>
      </c>
      <c r="G38" s="46"/>
      <c r="H38" s="50" t="s">
        <v>93</v>
      </c>
      <c r="I38" s="51">
        <v>30</v>
      </c>
      <c r="J38" s="52">
        <f t="shared" si="0"/>
        <v>1</v>
      </c>
      <c r="K38" s="46"/>
      <c r="L38" s="53">
        <f t="shared" si="3"/>
        <v>30</v>
      </c>
      <c r="M38" s="54">
        <f t="shared" si="4"/>
        <v>3.0612244897959183E-2</v>
      </c>
    </row>
    <row r="39" spans="1:13" ht="165.75" x14ac:dyDescent="0.25">
      <c r="A39" s="47" t="s">
        <v>54</v>
      </c>
      <c r="B39" s="48" t="s">
        <v>30</v>
      </c>
      <c r="C39" s="48" t="s">
        <v>8</v>
      </c>
      <c r="D39" s="47">
        <v>1</v>
      </c>
      <c r="E39" s="49" t="s">
        <v>147</v>
      </c>
      <c r="F39" s="49" t="s">
        <v>145</v>
      </c>
      <c r="G39" s="46"/>
      <c r="H39" s="50" t="s">
        <v>93</v>
      </c>
      <c r="I39" s="51">
        <v>30</v>
      </c>
      <c r="J39" s="52">
        <f t="shared" si="0"/>
        <v>1</v>
      </c>
      <c r="K39" s="46"/>
      <c r="L39" s="53">
        <f t="shared" si="3"/>
        <v>30</v>
      </c>
      <c r="M39" s="54">
        <f t="shared" si="4"/>
        <v>3.0612244897959183E-2</v>
      </c>
    </row>
    <row r="40" spans="1:13" ht="89.25" x14ac:dyDescent="0.25">
      <c r="A40" s="47" t="s">
        <v>55</v>
      </c>
      <c r="B40" s="48" t="s">
        <v>30</v>
      </c>
      <c r="C40" s="48" t="s">
        <v>8</v>
      </c>
      <c r="D40" s="47" t="s">
        <v>109</v>
      </c>
      <c r="E40" s="49" t="s">
        <v>9</v>
      </c>
      <c r="F40" s="49" t="s">
        <v>10</v>
      </c>
      <c r="G40" s="46"/>
      <c r="H40" s="50" t="s">
        <v>93</v>
      </c>
      <c r="I40" s="51">
        <v>30</v>
      </c>
      <c r="J40" s="52">
        <f t="shared" si="0"/>
        <v>1</v>
      </c>
      <c r="K40" s="46"/>
      <c r="L40" s="53">
        <f t="shared" si="3"/>
        <v>30</v>
      </c>
      <c r="M40" s="54">
        <f t="shared" si="4"/>
        <v>3.0612244897959183E-2</v>
      </c>
    </row>
    <row r="41" spans="1:13" ht="15.75" thickBot="1" x14ac:dyDescent="0.3">
      <c r="H41" s="44"/>
      <c r="I41" s="66">
        <f>SUM(I5:I40)</f>
        <v>980</v>
      </c>
      <c r="J41" s="66"/>
      <c r="K41" s="66"/>
      <c r="L41" s="67">
        <f>SUM(L5:L40)</f>
        <v>980</v>
      </c>
      <c r="M41" s="68">
        <f>SUM(M5:M40)</f>
        <v>0.91836734693877586</v>
      </c>
    </row>
    <row r="44" spans="1:13" x14ac:dyDescent="0.25">
      <c r="L44" s="3"/>
    </row>
  </sheetData>
  <mergeCells count="3">
    <mergeCell ref="L2:M2"/>
    <mergeCell ref="H2:I2"/>
    <mergeCell ref="A2:F2"/>
  </mergeCells>
  <dataValidations count="2">
    <dataValidation type="list" allowBlank="1" showInputMessage="1" showErrorMessage="1" sqref="I5:I40">
      <formula1>$XEZ$3:$XEZ$4</formula1>
    </dataValidation>
    <dataValidation type="list" allowBlank="1" showInputMessage="1" showErrorMessage="1" sqref="H5:H40">
      <formula1>$XFA$3:$XFD$4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2"/>
  <sheetViews>
    <sheetView showGridLines="0" workbookViewId="0">
      <pane ySplit="1755" activePane="bottomLeft"/>
      <selection activeCell="B2" sqref="B2:F2"/>
      <selection pane="bottomLeft" activeCell="F99" sqref="F99"/>
    </sheetView>
  </sheetViews>
  <sheetFormatPr baseColWidth="10" defaultRowHeight="15" x14ac:dyDescent="0.25"/>
  <cols>
    <col min="1" max="1" width="4.140625" style="8" customWidth="1"/>
    <col min="2" max="2" width="12.140625" style="13" customWidth="1"/>
    <col min="3" max="3" width="45.85546875" style="8" customWidth="1"/>
    <col min="4" max="4" width="9.42578125" style="8" customWidth="1"/>
    <col min="5" max="5" width="52.42578125" style="8" customWidth="1"/>
    <col min="6" max="6" width="16.28515625" style="14" customWidth="1"/>
    <col min="7" max="7" width="5.7109375" style="8" customWidth="1"/>
    <col min="8" max="16384" width="11.42578125" style="8"/>
  </cols>
  <sheetData>
    <row r="2" spans="1:9" ht="21" x14ac:dyDescent="0.35">
      <c r="B2" s="71" t="s">
        <v>234</v>
      </c>
      <c r="C2" s="71"/>
      <c r="D2" s="71"/>
      <c r="E2" s="71"/>
      <c r="F2" s="71"/>
    </row>
    <row r="3" spans="1:9" ht="6.75" customHeight="1" x14ac:dyDescent="0.25">
      <c r="H3" s="5"/>
      <c r="I3" s="5"/>
    </row>
    <row r="4" spans="1:9" ht="30" x14ac:dyDescent="0.25">
      <c r="B4" s="18" t="s">
        <v>152</v>
      </c>
      <c r="C4" s="19" t="s">
        <v>1</v>
      </c>
      <c r="D4" s="19"/>
      <c r="E4" s="19" t="s">
        <v>2</v>
      </c>
      <c r="F4" s="20" t="s">
        <v>175</v>
      </c>
    </row>
    <row r="5" spans="1:9" ht="6.75" customHeight="1" x14ac:dyDescent="0.25">
      <c r="B5" s="79" t="s">
        <v>6</v>
      </c>
      <c r="C5" s="4"/>
      <c r="D5" s="4"/>
      <c r="E5" s="4"/>
      <c r="F5" s="12"/>
    </row>
    <row r="6" spans="1:9" x14ac:dyDescent="0.25">
      <c r="B6" s="79"/>
      <c r="C6" s="82" t="s">
        <v>7</v>
      </c>
      <c r="D6" s="21"/>
      <c r="E6" s="22" t="s">
        <v>153</v>
      </c>
      <c r="F6" s="80">
        <f>SUM(Cuestionario!M5:M7)</f>
        <v>3.0612244897959183E-2</v>
      </c>
      <c r="G6" s="16"/>
      <c r="H6" s="81"/>
      <c r="I6" s="78"/>
    </row>
    <row r="7" spans="1:9" x14ac:dyDescent="0.25">
      <c r="B7" s="79"/>
      <c r="C7" s="82"/>
      <c r="D7" s="21"/>
      <c r="E7" s="22" t="s">
        <v>154</v>
      </c>
      <c r="F7" s="73"/>
      <c r="G7" s="14"/>
      <c r="H7" s="81"/>
      <c r="I7" s="78"/>
    </row>
    <row r="8" spans="1:9" x14ac:dyDescent="0.25">
      <c r="B8" s="79"/>
      <c r="C8" s="82"/>
      <c r="D8" s="21"/>
      <c r="E8" s="22" t="s">
        <v>155</v>
      </c>
      <c r="F8" s="73"/>
      <c r="G8" s="14"/>
      <c r="H8" s="81"/>
      <c r="I8" s="78"/>
    </row>
    <row r="9" spans="1:9" x14ac:dyDescent="0.25">
      <c r="B9" s="79"/>
      <c r="C9" s="82"/>
      <c r="D9" s="21"/>
      <c r="E9" s="22" t="s">
        <v>156</v>
      </c>
      <c r="F9" s="73"/>
      <c r="G9" s="14"/>
      <c r="H9" s="81"/>
      <c r="I9" s="78"/>
    </row>
    <row r="10" spans="1:9" ht="6.75" customHeight="1" x14ac:dyDescent="0.25">
      <c r="A10" s="9"/>
      <c r="B10" s="79"/>
      <c r="C10" s="11"/>
      <c r="D10" s="11"/>
      <c r="E10" s="10"/>
      <c r="F10" s="15"/>
    </row>
    <row r="11" spans="1:9" x14ac:dyDescent="0.25">
      <c r="B11" s="79"/>
      <c r="C11" s="83" t="s">
        <v>83</v>
      </c>
      <c r="D11" s="23"/>
      <c r="E11" s="22" t="s">
        <v>157</v>
      </c>
      <c r="F11" s="80">
        <f>SUM(Cuestionario!M8)</f>
        <v>2.0408163265306121E-2</v>
      </c>
    </row>
    <row r="12" spans="1:9" x14ac:dyDescent="0.25">
      <c r="B12" s="79"/>
      <c r="C12" s="83"/>
      <c r="D12" s="23"/>
      <c r="E12" s="22" t="s">
        <v>158</v>
      </c>
      <c r="F12" s="73"/>
    </row>
    <row r="13" spans="1:9" x14ac:dyDescent="0.25">
      <c r="B13" s="79"/>
      <c r="C13" s="83"/>
      <c r="D13" s="23"/>
      <c r="E13" s="22" t="s">
        <v>159</v>
      </c>
      <c r="F13" s="73"/>
    </row>
    <row r="14" spans="1:9" x14ac:dyDescent="0.25">
      <c r="B14" s="79"/>
      <c r="C14" s="83"/>
      <c r="D14" s="23"/>
      <c r="E14" s="22" t="s">
        <v>160</v>
      </c>
      <c r="F14" s="73"/>
    </row>
    <row r="15" spans="1:9" x14ac:dyDescent="0.25">
      <c r="B15" s="79"/>
      <c r="C15" s="83"/>
      <c r="D15" s="23"/>
      <c r="E15" s="22" t="s">
        <v>161</v>
      </c>
      <c r="F15" s="73"/>
    </row>
    <row r="16" spans="1:9" ht="6.75" customHeight="1" x14ac:dyDescent="0.25">
      <c r="B16" s="79"/>
      <c r="C16" s="11"/>
      <c r="D16" s="11"/>
      <c r="E16" s="10"/>
      <c r="F16" s="15"/>
    </row>
    <row r="17" spans="2:6" ht="30" customHeight="1" x14ac:dyDescent="0.25">
      <c r="B17" s="79"/>
      <c r="C17" s="75" t="s">
        <v>27</v>
      </c>
      <c r="D17" s="24"/>
      <c r="E17" s="22" t="s">
        <v>162</v>
      </c>
      <c r="F17" s="80">
        <f>+Cuestionario!M9</f>
        <v>3.0612244897959183E-2</v>
      </c>
    </row>
    <row r="18" spans="2:6" x14ac:dyDescent="0.25">
      <c r="B18" s="79"/>
      <c r="C18" s="75"/>
      <c r="D18" s="24"/>
      <c r="E18" s="22" t="s">
        <v>163</v>
      </c>
      <c r="F18" s="73"/>
    </row>
    <row r="19" spans="2:6" x14ac:dyDescent="0.25">
      <c r="B19" s="79"/>
      <c r="C19" s="75"/>
      <c r="D19" s="24"/>
      <c r="E19" s="22" t="s">
        <v>164</v>
      </c>
      <c r="F19" s="73"/>
    </row>
    <row r="20" spans="2:6" ht="6.75" customHeight="1" x14ac:dyDescent="0.25">
      <c r="B20" s="79"/>
      <c r="C20" s="11"/>
      <c r="D20" s="11"/>
      <c r="E20" s="10"/>
      <c r="F20" s="15"/>
    </row>
    <row r="21" spans="2:6" x14ac:dyDescent="0.25">
      <c r="B21" s="79"/>
      <c r="C21" s="75" t="s">
        <v>45</v>
      </c>
      <c r="D21" s="24"/>
      <c r="E21" s="22" t="s">
        <v>165</v>
      </c>
      <c r="F21" s="80">
        <f>SUM(Cuestionario!M10:M13)</f>
        <v>0.10204081632653061</v>
      </c>
    </row>
    <row r="22" spans="2:6" x14ac:dyDescent="0.25">
      <c r="B22" s="79"/>
      <c r="C22" s="75"/>
      <c r="D22" s="24"/>
      <c r="E22" s="22" t="s">
        <v>166</v>
      </c>
      <c r="F22" s="73"/>
    </row>
    <row r="23" spans="2:6" x14ac:dyDescent="0.25">
      <c r="B23" s="79"/>
      <c r="C23" s="75"/>
      <c r="D23" s="24"/>
      <c r="E23" s="22" t="s">
        <v>167</v>
      </c>
      <c r="F23" s="73"/>
    </row>
    <row r="24" spans="2:6" x14ac:dyDescent="0.25">
      <c r="B24" s="79"/>
      <c r="C24" s="75"/>
      <c r="D24" s="24"/>
      <c r="E24" s="22" t="s">
        <v>168</v>
      </c>
      <c r="F24" s="73"/>
    </row>
    <row r="25" spans="2:6" ht="7.5" customHeight="1" x14ac:dyDescent="0.25">
      <c r="B25" s="79"/>
      <c r="C25" s="11"/>
      <c r="D25" s="11"/>
      <c r="E25" s="10"/>
      <c r="F25" s="15"/>
    </row>
    <row r="26" spans="2:6" ht="30" x14ac:dyDescent="0.25">
      <c r="B26" s="79"/>
      <c r="C26" s="75" t="s">
        <v>86</v>
      </c>
      <c r="D26" s="24"/>
      <c r="E26" s="25" t="s">
        <v>169</v>
      </c>
      <c r="F26" s="80">
        <f>SUM(Cuestionario!M14)</f>
        <v>0</v>
      </c>
    </row>
    <row r="27" spans="2:6" ht="30" x14ac:dyDescent="0.25">
      <c r="B27" s="79"/>
      <c r="C27" s="75"/>
      <c r="D27" s="24"/>
      <c r="E27" s="25" t="s">
        <v>170</v>
      </c>
      <c r="F27" s="73"/>
    </row>
    <row r="28" spans="2:6" ht="30" x14ac:dyDescent="0.25">
      <c r="B28" s="79"/>
      <c r="C28" s="75"/>
      <c r="D28" s="24"/>
      <c r="E28" s="25" t="s">
        <v>171</v>
      </c>
      <c r="F28" s="73"/>
    </row>
    <row r="29" spans="2:6" x14ac:dyDescent="0.25">
      <c r="B29" s="79"/>
      <c r="C29" s="75"/>
      <c r="D29" s="24"/>
      <c r="E29" s="25" t="s">
        <v>172</v>
      </c>
      <c r="F29" s="73"/>
    </row>
    <row r="30" spans="2:6" ht="30" x14ac:dyDescent="0.25">
      <c r="B30" s="79"/>
      <c r="C30" s="75"/>
      <c r="D30" s="24"/>
      <c r="E30" s="25" t="s">
        <v>173</v>
      </c>
      <c r="F30" s="73"/>
    </row>
    <row r="31" spans="2:6" ht="7.5" customHeight="1" x14ac:dyDescent="0.25">
      <c r="B31" s="79"/>
      <c r="C31" s="11"/>
      <c r="D31" s="11"/>
      <c r="E31" s="10"/>
      <c r="F31" s="15"/>
    </row>
    <row r="32" spans="2:6" x14ac:dyDescent="0.25">
      <c r="B32" s="79"/>
      <c r="C32" s="73" t="s">
        <v>4</v>
      </c>
      <c r="D32" s="26"/>
      <c r="E32" s="25" t="s">
        <v>176</v>
      </c>
      <c r="F32" s="72">
        <f>SUM(Cuestionario!M15)</f>
        <v>0</v>
      </c>
    </row>
    <row r="33" spans="2:6" x14ac:dyDescent="0.25">
      <c r="B33" s="79"/>
      <c r="C33" s="73"/>
      <c r="D33" s="26"/>
      <c r="E33" s="25" t="s">
        <v>177</v>
      </c>
      <c r="F33" s="73"/>
    </row>
    <row r="34" spans="2:6" x14ac:dyDescent="0.25">
      <c r="B34" s="79"/>
      <c r="C34" s="73"/>
      <c r="D34" s="26"/>
      <c r="E34" s="25" t="s">
        <v>178</v>
      </c>
      <c r="F34" s="73"/>
    </row>
    <row r="35" spans="2:6" x14ac:dyDescent="0.25">
      <c r="B35" s="79"/>
      <c r="C35" s="73"/>
      <c r="D35" s="26"/>
      <c r="E35" s="25" t="s">
        <v>179</v>
      </c>
      <c r="F35" s="73"/>
    </row>
    <row r="36" spans="2:6" x14ac:dyDescent="0.25">
      <c r="B36" s="79"/>
      <c r="C36" s="73"/>
      <c r="D36" s="26"/>
      <c r="E36" s="25" t="s">
        <v>180</v>
      </c>
      <c r="F36" s="73"/>
    </row>
    <row r="37" spans="2:6" ht="7.5" customHeight="1" x14ac:dyDescent="0.25">
      <c r="B37" s="11"/>
      <c r="C37" s="11"/>
      <c r="D37" s="11"/>
      <c r="E37" s="11"/>
      <c r="F37" s="11"/>
    </row>
    <row r="38" spans="2:6" ht="30" x14ac:dyDescent="0.25">
      <c r="B38" s="79"/>
      <c r="C38" s="73" t="s">
        <v>22</v>
      </c>
      <c r="D38" s="26"/>
      <c r="E38" s="25" t="s">
        <v>181</v>
      </c>
      <c r="F38" s="84">
        <f>SUM(Cuestionario!M16:M17)</f>
        <v>6.1224489795918366E-2</v>
      </c>
    </row>
    <row r="39" spans="2:6" x14ac:dyDescent="0.25">
      <c r="B39" s="79"/>
      <c r="C39" s="73"/>
      <c r="D39" s="26"/>
      <c r="E39" s="25" t="s">
        <v>182</v>
      </c>
      <c r="F39" s="74"/>
    </row>
    <row r="40" spans="2:6" x14ac:dyDescent="0.25">
      <c r="B40" s="79"/>
      <c r="C40" s="73"/>
      <c r="D40" s="26"/>
      <c r="E40" s="25" t="s">
        <v>183</v>
      </c>
      <c r="F40" s="74"/>
    </row>
    <row r="41" spans="2:6" x14ac:dyDescent="0.25">
      <c r="B41" s="79"/>
      <c r="C41" s="73"/>
      <c r="D41" s="26"/>
      <c r="E41" s="25" t="s">
        <v>184</v>
      </c>
      <c r="F41" s="74"/>
    </row>
    <row r="42" spans="2:6" x14ac:dyDescent="0.25">
      <c r="B42" s="79"/>
      <c r="C42" s="73"/>
      <c r="D42" s="26"/>
      <c r="E42" s="25" t="s">
        <v>185</v>
      </c>
      <c r="F42" s="74"/>
    </row>
    <row r="43" spans="2:6" ht="7.5" customHeight="1" x14ac:dyDescent="0.25">
      <c r="B43" s="79"/>
      <c r="C43" s="11"/>
      <c r="D43" s="11"/>
      <c r="E43" s="11"/>
      <c r="F43" s="11"/>
    </row>
    <row r="44" spans="2:6" x14ac:dyDescent="0.25">
      <c r="B44" s="79"/>
      <c r="C44" s="73" t="s">
        <v>88</v>
      </c>
      <c r="D44" s="26"/>
      <c r="E44" s="25" t="s">
        <v>186</v>
      </c>
      <c r="F44" s="72">
        <f>SUM(Cuestionario!M18)</f>
        <v>2.0408163265306121E-2</v>
      </c>
    </row>
    <row r="45" spans="2:6" x14ac:dyDescent="0.25">
      <c r="B45" s="79"/>
      <c r="C45" s="73"/>
      <c r="D45" s="26"/>
      <c r="E45" s="25" t="s">
        <v>187</v>
      </c>
      <c r="F45" s="73"/>
    </row>
    <row r="46" spans="2:6" x14ac:dyDescent="0.25">
      <c r="B46" s="79"/>
      <c r="C46" s="73"/>
      <c r="D46" s="26"/>
      <c r="E46" s="25" t="s">
        <v>188</v>
      </c>
      <c r="F46" s="73"/>
    </row>
    <row r="47" spans="2:6" x14ac:dyDescent="0.25">
      <c r="B47" s="79"/>
      <c r="C47" s="73"/>
      <c r="D47" s="26"/>
      <c r="E47" s="25" t="s">
        <v>189</v>
      </c>
      <c r="F47" s="73"/>
    </row>
    <row r="48" spans="2:6" ht="7.5" customHeight="1" x14ac:dyDescent="0.25">
      <c r="B48" s="79"/>
      <c r="C48" s="11"/>
      <c r="D48" s="11"/>
      <c r="E48" s="11"/>
      <c r="F48" s="11"/>
    </row>
    <row r="49" spans="2:6" x14ac:dyDescent="0.25">
      <c r="B49" s="79"/>
      <c r="C49" s="73" t="s">
        <v>174</v>
      </c>
      <c r="D49" s="26"/>
      <c r="E49" s="25" t="s">
        <v>190</v>
      </c>
      <c r="F49" s="72">
        <f>+Cuestionario!M19</f>
        <v>1.020408163265306E-2</v>
      </c>
    </row>
    <row r="50" spans="2:6" x14ac:dyDescent="0.25">
      <c r="B50" s="79"/>
      <c r="C50" s="73"/>
      <c r="D50" s="26"/>
      <c r="E50" s="25" t="s">
        <v>191</v>
      </c>
      <c r="F50" s="73"/>
    </row>
    <row r="51" spans="2:6" x14ac:dyDescent="0.25">
      <c r="B51" s="79"/>
      <c r="C51" s="73"/>
      <c r="D51" s="26"/>
      <c r="E51" s="25" t="s">
        <v>192</v>
      </c>
      <c r="F51" s="73"/>
    </row>
    <row r="52" spans="2:6" ht="7.5" customHeight="1" x14ac:dyDescent="0.25">
      <c r="B52" s="11"/>
      <c r="C52" s="11"/>
      <c r="D52" s="11"/>
      <c r="E52" s="11"/>
      <c r="F52" s="11"/>
    </row>
    <row r="53" spans="2:6" x14ac:dyDescent="0.25">
      <c r="B53" s="79" t="s">
        <v>14</v>
      </c>
      <c r="C53" s="73" t="s">
        <v>17</v>
      </c>
      <c r="D53" s="26"/>
      <c r="E53" s="25" t="s">
        <v>193</v>
      </c>
      <c r="F53" s="72">
        <f>+Cuestionario!M20</f>
        <v>3.0612244897959183E-2</v>
      </c>
    </row>
    <row r="54" spans="2:6" x14ac:dyDescent="0.25">
      <c r="B54" s="79"/>
      <c r="C54" s="73"/>
      <c r="D54" s="26"/>
      <c r="E54" s="25" t="s">
        <v>194</v>
      </c>
      <c r="F54" s="73"/>
    </row>
    <row r="55" spans="2:6" x14ac:dyDescent="0.25">
      <c r="B55" s="79"/>
      <c r="C55" s="73"/>
      <c r="D55" s="26"/>
      <c r="E55" s="25" t="s">
        <v>195</v>
      </c>
      <c r="F55" s="73"/>
    </row>
    <row r="56" spans="2:6" x14ac:dyDescent="0.25">
      <c r="B56" s="79"/>
      <c r="C56" s="73"/>
      <c r="D56" s="26"/>
      <c r="E56" s="25" t="s">
        <v>196</v>
      </c>
      <c r="F56" s="73"/>
    </row>
    <row r="57" spans="2:6" x14ac:dyDescent="0.25">
      <c r="B57" s="79"/>
      <c r="C57" s="73"/>
      <c r="D57" s="26"/>
      <c r="E57" s="25" t="s">
        <v>197</v>
      </c>
      <c r="F57" s="73"/>
    </row>
    <row r="58" spans="2:6" ht="7.5" customHeight="1" x14ac:dyDescent="0.25">
      <c r="B58" s="79"/>
      <c r="C58" s="11"/>
      <c r="D58" s="11"/>
      <c r="E58" s="11"/>
      <c r="F58" s="11"/>
    </row>
    <row r="59" spans="2:6" ht="30" x14ac:dyDescent="0.25">
      <c r="B59" s="79"/>
      <c r="C59" s="75" t="s">
        <v>32</v>
      </c>
      <c r="D59" s="24"/>
      <c r="E59" s="25" t="s">
        <v>198</v>
      </c>
      <c r="F59" s="72">
        <f>SUM(Cuestionario!M21:M29)</f>
        <v>0.27551020408163268</v>
      </c>
    </row>
    <row r="60" spans="2:6" ht="30" x14ac:dyDescent="0.25">
      <c r="B60" s="79"/>
      <c r="C60" s="75"/>
      <c r="D60" s="24"/>
      <c r="E60" s="25" t="s">
        <v>199</v>
      </c>
      <c r="F60" s="73"/>
    </row>
    <row r="61" spans="2:6" ht="30" x14ac:dyDescent="0.25">
      <c r="B61" s="79"/>
      <c r="C61" s="75"/>
      <c r="D61" s="24"/>
      <c r="E61" s="25" t="s">
        <v>200</v>
      </c>
      <c r="F61" s="73"/>
    </row>
    <row r="62" spans="2:6" ht="45" x14ac:dyDescent="0.25">
      <c r="B62" s="79"/>
      <c r="C62" s="75"/>
      <c r="D62" s="24"/>
      <c r="E62" s="25" t="s">
        <v>201</v>
      </c>
      <c r="F62" s="73"/>
    </row>
    <row r="63" spans="2:6" ht="7.5" customHeight="1" x14ac:dyDescent="0.25">
      <c r="B63" s="79"/>
      <c r="C63" s="11"/>
      <c r="D63" s="11"/>
      <c r="E63" s="11"/>
      <c r="F63" s="11"/>
    </row>
    <row r="64" spans="2:6" ht="30" x14ac:dyDescent="0.25">
      <c r="B64" s="79"/>
      <c r="C64" s="74" t="s">
        <v>202</v>
      </c>
      <c r="D64" s="27"/>
      <c r="E64" s="25" t="s">
        <v>203</v>
      </c>
      <c r="F64" s="72">
        <f>SUM(Cuestionario!M30:M31)</f>
        <v>6.1224489795918366E-2</v>
      </c>
    </row>
    <row r="65" spans="2:6" ht="30" x14ac:dyDescent="0.25">
      <c r="B65" s="79"/>
      <c r="C65" s="74"/>
      <c r="D65" s="27"/>
      <c r="E65" s="25" t="s">
        <v>204</v>
      </c>
      <c r="F65" s="73"/>
    </row>
    <row r="66" spans="2:6" x14ac:dyDescent="0.25">
      <c r="B66" s="79"/>
      <c r="C66" s="74"/>
      <c r="D66" s="27"/>
      <c r="E66" s="25" t="s">
        <v>205</v>
      </c>
      <c r="F66" s="73"/>
    </row>
    <row r="67" spans="2:6" x14ac:dyDescent="0.25">
      <c r="B67" s="79"/>
      <c r="C67" s="74"/>
      <c r="D67" s="27"/>
      <c r="E67" s="25" t="s">
        <v>206</v>
      </c>
      <c r="F67" s="73"/>
    </row>
    <row r="68" spans="2:6" x14ac:dyDescent="0.25">
      <c r="B68" s="79"/>
      <c r="C68" s="74"/>
      <c r="D68" s="27"/>
      <c r="E68" s="25" t="s">
        <v>207</v>
      </c>
      <c r="F68" s="73"/>
    </row>
    <row r="69" spans="2:6" x14ac:dyDescent="0.25">
      <c r="B69" s="79"/>
      <c r="C69" s="74"/>
      <c r="D69" s="27"/>
      <c r="E69" s="25" t="s">
        <v>208</v>
      </c>
      <c r="F69" s="73"/>
    </row>
    <row r="70" spans="2:6" ht="7.5" customHeight="1" x14ac:dyDescent="0.25">
      <c r="B70" s="11"/>
      <c r="C70" s="11"/>
      <c r="D70" s="11"/>
      <c r="E70" s="11"/>
      <c r="F70" s="11"/>
    </row>
    <row r="71" spans="2:6" x14ac:dyDescent="0.25">
      <c r="B71" s="77" t="s">
        <v>11</v>
      </c>
      <c r="C71" s="73" t="s">
        <v>12</v>
      </c>
      <c r="D71" s="26"/>
      <c r="E71" s="25" t="s">
        <v>209</v>
      </c>
      <c r="F71" s="72">
        <f>+Cuestionario!M32+Cuestionario!M33</f>
        <v>6.1224489795918366E-2</v>
      </c>
    </row>
    <row r="72" spans="2:6" x14ac:dyDescent="0.25">
      <c r="B72" s="77"/>
      <c r="C72" s="73"/>
      <c r="D72" s="26"/>
      <c r="E72" s="25" t="s">
        <v>210</v>
      </c>
      <c r="F72" s="73"/>
    </row>
    <row r="73" spans="2:6" x14ac:dyDescent="0.25">
      <c r="B73" s="77"/>
      <c r="C73" s="73"/>
      <c r="D73" s="26"/>
      <c r="E73" s="25" t="s">
        <v>211</v>
      </c>
      <c r="F73" s="73"/>
    </row>
    <row r="74" spans="2:6" x14ac:dyDescent="0.25">
      <c r="B74" s="77"/>
      <c r="C74" s="73"/>
      <c r="D74" s="26"/>
      <c r="E74" s="25" t="s">
        <v>212</v>
      </c>
      <c r="F74" s="73"/>
    </row>
    <row r="75" spans="2:6" x14ac:dyDescent="0.25">
      <c r="B75" s="77"/>
      <c r="C75" s="73"/>
      <c r="D75" s="26"/>
      <c r="E75" s="25" t="s">
        <v>213</v>
      </c>
      <c r="F75" s="73"/>
    </row>
    <row r="76" spans="2:6" ht="7.5" customHeight="1" x14ac:dyDescent="0.25">
      <c r="B76" s="77"/>
      <c r="C76" s="11"/>
      <c r="D76" s="11"/>
      <c r="E76" s="11"/>
      <c r="F76" s="11"/>
    </row>
    <row r="77" spans="2:6" x14ac:dyDescent="0.25">
      <c r="B77" s="77"/>
      <c r="C77" s="74" t="s">
        <v>34</v>
      </c>
      <c r="D77" s="27"/>
      <c r="E77" s="25" t="s">
        <v>214</v>
      </c>
      <c r="F77" s="72">
        <f>+Cuestionario!M34</f>
        <v>3.0612244897959183E-2</v>
      </c>
    </row>
    <row r="78" spans="2:6" x14ac:dyDescent="0.25">
      <c r="B78" s="77"/>
      <c r="C78" s="74"/>
      <c r="D78" s="27"/>
      <c r="E78" s="25" t="s">
        <v>215</v>
      </c>
      <c r="F78" s="73"/>
    </row>
    <row r="79" spans="2:6" x14ac:dyDescent="0.25">
      <c r="B79" s="77"/>
      <c r="C79" s="74"/>
      <c r="D79" s="27"/>
      <c r="E79" s="25" t="s">
        <v>216</v>
      </c>
      <c r="F79" s="73"/>
    </row>
    <row r="80" spans="2:6" x14ac:dyDescent="0.25">
      <c r="B80" s="77"/>
      <c r="C80" s="74"/>
      <c r="D80" s="27"/>
      <c r="E80" s="25" t="s">
        <v>217</v>
      </c>
      <c r="F80" s="73"/>
    </row>
    <row r="81" spans="2:6" ht="7.5" customHeight="1" x14ac:dyDescent="0.25">
      <c r="B81" s="77"/>
      <c r="C81" s="11"/>
      <c r="D81" s="11"/>
      <c r="E81" s="11"/>
      <c r="F81" s="11"/>
    </row>
    <row r="82" spans="2:6" x14ac:dyDescent="0.25">
      <c r="B82" s="77"/>
      <c r="C82" s="74" t="s">
        <v>28</v>
      </c>
      <c r="D82" s="27"/>
      <c r="E82" s="25" t="s">
        <v>218</v>
      </c>
      <c r="F82" s="72">
        <f>SUM(Cuestionario!M35:M36)</f>
        <v>6.1224489795918366E-2</v>
      </c>
    </row>
    <row r="83" spans="2:6" x14ac:dyDescent="0.25">
      <c r="B83" s="77"/>
      <c r="C83" s="74"/>
      <c r="D83" s="27"/>
      <c r="E83" s="25" t="s">
        <v>219</v>
      </c>
      <c r="F83" s="73"/>
    </row>
    <row r="84" spans="2:6" x14ac:dyDescent="0.25">
      <c r="B84" s="77"/>
      <c r="C84" s="74"/>
      <c r="D84" s="27"/>
      <c r="E84" s="25" t="s">
        <v>220</v>
      </c>
      <c r="F84" s="73"/>
    </row>
    <row r="85" spans="2:6" x14ac:dyDescent="0.25">
      <c r="B85" s="77"/>
      <c r="C85" s="74"/>
      <c r="D85" s="27"/>
      <c r="E85" s="25" t="s">
        <v>221</v>
      </c>
      <c r="F85" s="73"/>
    </row>
    <row r="86" spans="2:6" x14ac:dyDescent="0.25">
      <c r="B86" s="77"/>
      <c r="C86" s="74"/>
      <c r="D86" s="27"/>
      <c r="E86" s="25" t="s">
        <v>222</v>
      </c>
      <c r="F86" s="73"/>
    </row>
    <row r="87" spans="2:6" ht="7.5" customHeight="1" x14ac:dyDescent="0.25">
      <c r="B87" s="11"/>
      <c r="C87" s="11"/>
      <c r="D87" s="11"/>
      <c r="E87" s="11"/>
      <c r="F87" s="11"/>
    </row>
    <row r="88" spans="2:6" ht="30" x14ac:dyDescent="0.25">
      <c r="B88" s="77" t="s">
        <v>30</v>
      </c>
      <c r="C88" s="74" t="s">
        <v>146</v>
      </c>
      <c r="D88" s="27"/>
      <c r="E88" s="25" t="s">
        <v>223</v>
      </c>
      <c r="F88" s="72">
        <f>+Cuestionario!M37</f>
        <v>3.0612244897959183E-2</v>
      </c>
    </row>
    <row r="89" spans="2:6" x14ac:dyDescent="0.25">
      <c r="B89" s="77"/>
      <c r="C89" s="74"/>
      <c r="D89" s="27"/>
      <c r="E89" s="25" t="s">
        <v>224</v>
      </c>
      <c r="F89" s="73"/>
    </row>
    <row r="90" spans="2:6" x14ac:dyDescent="0.25">
      <c r="B90" s="77"/>
      <c r="C90" s="74"/>
      <c r="D90" s="27"/>
      <c r="E90" s="25" t="s">
        <v>225</v>
      </c>
      <c r="F90" s="73"/>
    </row>
    <row r="91" spans="2:6" x14ac:dyDescent="0.25">
      <c r="B91" s="77"/>
      <c r="C91" s="74"/>
      <c r="D91" s="27"/>
      <c r="E91" s="25" t="s">
        <v>226</v>
      </c>
      <c r="F91" s="73"/>
    </row>
    <row r="92" spans="2:6" x14ac:dyDescent="0.25">
      <c r="B92" s="77"/>
      <c r="C92" s="74"/>
      <c r="D92" s="27"/>
      <c r="E92" s="25" t="s">
        <v>227</v>
      </c>
      <c r="F92" s="73"/>
    </row>
    <row r="93" spans="2:6" x14ac:dyDescent="0.25">
      <c r="B93" s="77"/>
      <c r="C93" s="74"/>
      <c r="D93" s="27"/>
      <c r="E93" s="25" t="s">
        <v>228</v>
      </c>
      <c r="F93" s="73"/>
    </row>
    <row r="94" spans="2:6" x14ac:dyDescent="0.25">
      <c r="B94" s="77"/>
      <c r="C94" s="74"/>
      <c r="D94" s="27"/>
      <c r="E94" s="25" t="s">
        <v>229</v>
      </c>
      <c r="F94" s="73"/>
    </row>
    <row r="95" spans="2:6" ht="7.5" customHeight="1" x14ac:dyDescent="0.25">
      <c r="B95" s="77"/>
      <c r="C95" s="11"/>
      <c r="D95" s="11"/>
      <c r="E95" s="11"/>
      <c r="F95" s="11"/>
    </row>
    <row r="96" spans="2:6" x14ac:dyDescent="0.25">
      <c r="B96" s="77"/>
      <c r="C96" s="76" t="s">
        <v>8</v>
      </c>
      <c r="D96" s="28"/>
      <c r="E96" s="25" t="s">
        <v>230</v>
      </c>
      <c r="F96" s="72">
        <f>+Cuestionario!M38+Cuestionario!M39+Cuestionario!M40</f>
        <v>9.1836734693877542E-2</v>
      </c>
    </row>
    <row r="97" spans="2:6" x14ac:dyDescent="0.25">
      <c r="B97" s="77"/>
      <c r="C97" s="76"/>
      <c r="D97" s="28"/>
      <c r="E97" s="25" t="s">
        <v>231</v>
      </c>
      <c r="F97" s="73"/>
    </row>
    <row r="98" spans="2:6" x14ac:dyDescent="0.25">
      <c r="B98" s="77"/>
      <c r="C98" s="76"/>
      <c r="D98" s="28"/>
      <c r="E98" s="25" t="s">
        <v>232</v>
      </c>
      <c r="F98" s="73"/>
    </row>
    <row r="99" spans="2:6" x14ac:dyDescent="0.25">
      <c r="B99" s="42"/>
      <c r="C99" s="43"/>
      <c r="D99" s="43"/>
      <c r="E99" s="43"/>
      <c r="F99" s="29">
        <f>SUM(F6:F98)</f>
        <v>0.91836734693877553</v>
      </c>
    </row>
    <row r="101" spans="2:6" x14ac:dyDescent="0.25">
      <c r="B101" s="8"/>
      <c r="C101" s="17"/>
      <c r="D101" s="17"/>
      <c r="E101" s="17"/>
    </row>
    <row r="102" spans="2:6" x14ac:dyDescent="0.25">
      <c r="B102" s="8"/>
      <c r="C102" s="6"/>
      <c r="D102" s="7"/>
      <c r="E102" s="7"/>
    </row>
  </sheetData>
  <mergeCells count="42">
    <mergeCell ref="I6:I9"/>
    <mergeCell ref="B5:B36"/>
    <mergeCell ref="B38:B51"/>
    <mergeCell ref="B53:B69"/>
    <mergeCell ref="F17:F19"/>
    <mergeCell ref="F21:F24"/>
    <mergeCell ref="F26:F30"/>
    <mergeCell ref="H6:H9"/>
    <mergeCell ref="F6:F9"/>
    <mergeCell ref="C6:C9"/>
    <mergeCell ref="C11:C15"/>
    <mergeCell ref="F11:F15"/>
    <mergeCell ref="F32:F36"/>
    <mergeCell ref="F38:F42"/>
    <mergeCell ref="C17:C19"/>
    <mergeCell ref="C96:C98"/>
    <mergeCell ref="B88:B98"/>
    <mergeCell ref="C77:C80"/>
    <mergeCell ref="B71:B86"/>
    <mergeCell ref="C82:C86"/>
    <mergeCell ref="F96:F98"/>
    <mergeCell ref="F44:F47"/>
    <mergeCell ref="F49:F51"/>
    <mergeCell ref="F53:F57"/>
    <mergeCell ref="F59:F62"/>
    <mergeCell ref="F64:F69"/>
    <mergeCell ref="B2:F2"/>
    <mergeCell ref="F71:F75"/>
    <mergeCell ref="F77:F80"/>
    <mergeCell ref="F82:F86"/>
    <mergeCell ref="F88:F94"/>
    <mergeCell ref="C71:C75"/>
    <mergeCell ref="C64:C69"/>
    <mergeCell ref="C88:C94"/>
    <mergeCell ref="C59:C62"/>
    <mergeCell ref="C53:C57"/>
    <mergeCell ref="C32:C36"/>
    <mergeCell ref="C26:C30"/>
    <mergeCell ref="C21:C24"/>
    <mergeCell ref="C49:C51"/>
    <mergeCell ref="C44:C47"/>
    <mergeCell ref="C38:C4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showGridLines="0" workbookViewId="0">
      <selection activeCell="F5" sqref="F5"/>
    </sheetView>
  </sheetViews>
  <sheetFormatPr baseColWidth="10" defaultRowHeight="15" x14ac:dyDescent="0.25"/>
  <cols>
    <col min="2" max="2" width="29.140625" customWidth="1"/>
    <col min="4" max="4" width="11.85546875" customWidth="1"/>
    <col min="5" max="5" width="8.85546875" customWidth="1"/>
    <col min="6" max="6" width="10" customWidth="1"/>
  </cols>
  <sheetData>
    <row r="2" spans="2:6" ht="21" x14ac:dyDescent="0.35">
      <c r="B2" s="71" t="s">
        <v>234</v>
      </c>
      <c r="C2" s="71"/>
      <c r="D2" s="71"/>
      <c r="E2" s="71"/>
      <c r="F2" s="71"/>
    </row>
    <row r="4" spans="2:6" ht="30" x14ac:dyDescent="0.25">
      <c r="B4" s="20" t="s">
        <v>238</v>
      </c>
      <c r="C4" s="20" t="s">
        <v>235</v>
      </c>
      <c r="D4" s="20" t="s">
        <v>236</v>
      </c>
      <c r="E4" s="20" t="s">
        <v>99</v>
      </c>
      <c r="F4" s="33" t="s">
        <v>237</v>
      </c>
    </row>
    <row r="5" spans="2:6" x14ac:dyDescent="0.25">
      <c r="B5" s="40" t="s">
        <v>6</v>
      </c>
      <c r="C5" s="31">
        <f>SUM('Result componente'!$F$6:$F$36)</f>
        <v>0.18367346938775511</v>
      </c>
      <c r="D5" s="34">
        <v>26.530612244897959</v>
      </c>
      <c r="E5" s="34">
        <v>20</v>
      </c>
      <c r="F5" s="35">
        <f>+C5/D5*E5</f>
        <v>0.13846153846153847</v>
      </c>
    </row>
    <row r="6" spans="2:6" x14ac:dyDescent="0.25">
      <c r="B6" s="40" t="s">
        <v>3</v>
      </c>
      <c r="C6" s="32">
        <f>SUM('Result componente'!F38:F51)</f>
        <v>9.1836734693877542E-2</v>
      </c>
      <c r="D6" s="34">
        <v>9.1836734693877542</v>
      </c>
      <c r="E6" s="34">
        <v>20</v>
      </c>
      <c r="F6" s="35">
        <f t="shared" ref="F6:F9" si="0">+C6/D6*E6</f>
        <v>0.2</v>
      </c>
    </row>
    <row r="7" spans="2:6" x14ac:dyDescent="0.25">
      <c r="B7" s="40" t="s">
        <v>14</v>
      </c>
      <c r="C7" s="32">
        <f>SUM('Result componente'!$F$53:$F$69)</f>
        <v>0.36734693877551022</v>
      </c>
      <c r="D7" s="34">
        <v>36.734693877551024</v>
      </c>
      <c r="E7" s="34">
        <v>20</v>
      </c>
      <c r="F7" s="35">
        <f t="shared" si="0"/>
        <v>0.2</v>
      </c>
    </row>
    <row r="8" spans="2:6" x14ac:dyDescent="0.25">
      <c r="B8" s="40" t="s">
        <v>11</v>
      </c>
      <c r="C8" s="32">
        <f>SUM('Result componente'!$F$71:$F$86)</f>
        <v>0.15306122448979592</v>
      </c>
      <c r="D8" s="34">
        <v>15.306122448979592</v>
      </c>
      <c r="E8" s="34">
        <v>20</v>
      </c>
      <c r="F8" s="35">
        <f t="shared" si="0"/>
        <v>0.2</v>
      </c>
    </row>
    <row r="9" spans="2:6" x14ac:dyDescent="0.25">
      <c r="B9" s="40" t="s">
        <v>30</v>
      </c>
      <c r="C9" s="32">
        <f>SUM('Result componente'!F88:F98)</f>
        <v>0.12244897959183673</v>
      </c>
      <c r="D9" s="34">
        <v>12.244897959183673</v>
      </c>
      <c r="E9" s="34">
        <v>20</v>
      </c>
      <c r="F9" s="35">
        <f t="shared" si="0"/>
        <v>0.2</v>
      </c>
    </row>
    <row r="10" spans="2:6" x14ac:dyDescent="0.25">
      <c r="B10" s="36"/>
      <c r="C10" s="37">
        <f>SUM(C5:C9)</f>
        <v>0.91836734693877553</v>
      </c>
      <c r="D10" s="38">
        <f>SUM(D5:D9)</f>
        <v>100.00000000000001</v>
      </c>
      <c r="E10" s="41">
        <f>SUM(E5:E9)</f>
        <v>100</v>
      </c>
      <c r="F10" s="39">
        <f>SUM(F5:F9)</f>
        <v>0.93846153846153846</v>
      </c>
    </row>
    <row r="12" spans="2:6" x14ac:dyDescent="0.25">
      <c r="D12" s="30"/>
    </row>
  </sheetData>
  <mergeCells count="1">
    <mergeCell ref="B2:F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Cuestionario</vt:lpstr>
      <vt:lpstr>Result componente</vt:lpstr>
      <vt:lpstr>Resumen resultado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Garro Vargas</dc:creator>
  <cp:lastModifiedBy>MAYRA JOHANA ZAMBRANO</cp:lastModifiedBy>
  <dcterms:created xsi:type="dcterms:W3CDTF">2015-02-23T19:06:51Z</dcterms:created>
  <dcterms:modified xsi:type="dcterms:W3CDTF">2017-02-21T17:50:56Z</dcterms:modified>
</cp:coreProperties>
</file>